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JPG" ContentType="image/jpe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tables/table1.xml" ContentType="application/vnd.openxmlformats-officedocument.spreadsheetml.tab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C:\Users\legad\Desktop\"/>
    </mc:Choice>
  </mc:AlternateContent>
  <bookViews>
    <workbookView xWindow="0" yWindow="0" windowWidth="16404" windowHeight="5664" tabRatio="777" activeTab="1"/>
  </bookViews>
  <sheets>
    <sheet name="Utilisation" sheetId="8" r:id="rId1"/>
    <sheet name="Proposition_retraite" sheetId="1" r:id="rId2"/>
    <sheet name="RRQ" sheetId="7" state="hidden" r:id="rId3"/>
    <sheet name="Salaires_10_20" sheetId="4" state="hidden" r:id="rId4"/>
    <sheet name="Salaire_15_19" sheetId="5" state="hidden" r:id="rId5"/>
    <sheet name="Sign" sheetId="6" state="hidden" r:id="rId6"/>
  </sheets>
  <definedNames>
    <definedName name="Admissibilite">Proposition_retraite!$C$13</definedName>
    <definedName name="Age_Ret">Proposition_retraite!$C$37</definedName>
    <definedName name="Date_Colonne">Salaires_10_20!$C$32:$DP$33</definedName>
    <definedName name="Date_Naissance">Proposition_retraite!$C$6</definedName>
    <definedName name="Date_retraite">Proposition_retraite!$C$3</definedName>
    <definedName name="Date_salaire_colonne">Salaires_10_20!$B$3:$Q$4</definedName>
    <definedName name="Echelon">Proposition_retraite!$C$7</definedName>
    <definedName name="Estimation">Proposition_retraite!$C$17</definedName>
    <definedName name="Moyenne_60_mois">Salaires_10_20!$B$34:$DP$53</definedName>
    <definedName name="Moyenne_automatique">Proposition_retraite!$M$19</definedName>
    <definedName name="Moyenne_manuelle">Proposition_retraite!$M$29</definedName>
    <definedName name="Moyenne_salariale">Proposition_retraite!$C$22</definedName>
    <definedName name="Naissance">Proposition_retraite!$C$6</definedName>
    <definedName name="Reduction">Proposition_retraite!$C$24</definedName>
    <definedName name="Sal_Moy">Salaires_10_20!$B$34:$DP$53</definedName>
    <definedName name="Salaire_10_20">Salaires_10_20!$B$5:$Q$24</definedName>
    <definedName name="Services_calcul">Proposition_retraite!$C$14</definedName>
  </definedNames>
  <calcPr calcId="15251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J17" i="7" l="1"/>
  <c r="J9" i="7"/>
  <c r="C14" i="1" l="1"/>
  <c r="C13" i="1"/>
  <c r="J10" i="7"/>
  <c r="H40" i="7" l="1"/>
  <c r="J19" i="7"/>
  <c r="J13" i="7"/>
  <c r="J12" i="7"/>
  <c r="I41" i="7"/>
  <c r="J15" i="7"/>
  <c r="H45" i="7"/>
  <c r="H44" i="7"/>
  <c r="H43" i="7"/>
  <c r="H42" i="7"/>
  <c r="H41" i="7"/>
  <c r="H39" i="7"/>
  <c r="H38" i="7"/>
  <c r="H37" i="7"/>
  <c r="H36" i="7"/>
  <c r="H35" i="7"/>
  <c r="H34" i="7"/>
  <c r="H33" i="7"/>
  <c r="H32" i="7"/>
  <c r="H31" i="7"/>
  <c r="H30" i="7"/>
  <c r="H29" i="7"/>
  <c r="H28" i="7"/>
  <c r="H27" i="7"/>
  <c r="H26" i="7"/>
  <c r="H25" i="7"/>
  <c r="H24" i="7"/>
  <c r="H23" i="7"/>
  <c r="H22" i="7"/>
  <c r="H21" i="7"/>
  <c r="H20" i="7"/>
  <c r="H19" i="7"/>
  <c r="H18" i="7"/>
  <c r="H17" i="7"/>
  <c r="H16" i="7"/>
  <c r="H15" i="7"/>
  <c r="H14" i="7"/>
  <c r="H13" i="7"/>
  <c r="H12" i="7"/>
  <c r="H11" i="7"/>
  <c r="H10" i="7"/>
  <c r="H9" i="7"/>
  <c r="G9" i="7"/>
  <c r="D60" i="7"/>
  <c r="D59" i="7"/>
  <c r="D58" i="7"/>
  <c r="D57" i="7"/>
  <c r="D56" i="7" s="1"/>
  <c r="D55" i="7" s="1"/>
  <c r="D54" i="7" s="1"/>
  <c r="D53" i="7" s="1"/>
  <c r="D52" i="7" s="1"/>
  <c r="D51" i="7" s="1"/>
  <c r="D50" i="7" s="1"/>
  <c r="D45" i="7" s="1"/>
  <c r="D44" i="7" s="1"/>
  <c r="D43" i="7" s="1"/>
  <c r="D42" i="7" s="1"/>
  <c r="D41" i="7" s="1"/>
  <c r="D40" i="7" s="1"/>
  <c r="D39" i="7" s="1"/>
  <c r="D38" i="7" s="1"/>
  <c r="D37" i="7" s="1"/>
  <c r="D36" i="7" s="1"/>
  <c r="D35" i="7" s="1"/>
  <c r="D34" i="7" s="1"/>
  <c r="D33" i="7" s="1"/>
  <c r="D32" i="7" s="1"/>
  <c r="D31" i="7" s="1"/>
  <c r="D30" i="7" s="1"/>
  <c r="D29" i="7" s="1"/>
  <c r="D28" i="7" s="1"/>
  <c r="D27" i="7" s="1"/>
  <c r="D26" i="7" s="1"/>
  <c r="D25" i="7" s="1"/>
  <c r="D24" i="7" s="1"/>
  <c r="D23" i="7" s="1"/>
  <c r="D22" i="7" s="1"/>
  <c r="D21" i="7" s="1"/>
  <c r="D20" i="7" s="1"/>
  <c r="D19" i="7" s="1"/>
  <c r="D18" i="7" s="1"/>
  <c r="D17" i="7" s="1"/>
  <c r="D16" i="7" s="1"/>
  <c r="D15" i="7" s="1"/>
  <c r="D14" i="7" s="1"/>
  <c r="D13" i="7" s="1"/>
  <c r="D12" i="7" s="1"/>
  <c r="D11" i="7" s="1"/>
  <c r="D10" i="7" s="1"/>
  <c r="G45" i="7"/>
  <c r="G44" i="7"/>
  <c r="C44" i="7"/>
  <c r="C43" i="7" s="1"/>
  <c r="C42" i="7" s="1"/>
  <c r="C41" i="7" s="1"/>
  <c r="C40" i="7" s="1"/>
  <c r="C39" i="7" s="1"/>
  <c r="C38" i="7" s="1"/>
  <c r="C37" i="7" s="1"/>
  <c r="C36" i="7" s="1"/>
  <c r="C35" i="7" s="1"/>
  <c r="C34" i="7" s="1"/>
  <c r="C33" i="7" s="1"/>
  <c r="C32" i="7" s="1"/>
  <c r="C31" i="7" s="1"/>
  <c r="C30" i="7" s="1"/>
  <c r="C29" i="7" s="1"/>
  <c r="C28" i="7" s="1"/>
  <c r="C27" i="7" s="1"/>
  <c r="C26" i="7" s="1"/>
  <c r="C25" i="7" s="1"/>
  <c r="C24" i="7" s="1"/>
  <c r="C23" i="7" s="1"/>
  <c r="C22" i="7" s="1"/>
  <c r="C21" i="7" s="1"/>
  <c r="C20" i="7" s="1"/>
  <c r="C19" i="7" s="1"/>
  <c r="C18" i="7" s="1"/>
  <c r="C17" i="7" s="1"/>
  <c r="C16" i="7" s="1"/>
  <c r="C15" i="7" s="1"/>
  <c r="C14" i="7" s="1"/>
  <c r="C13" i="7" s="1"/>
  <c r="C12" i="7" s="1"/>
  <c r="C11" i="7" s="1"/>
  <c r="C10" i="7" s="1"/>
  <c r="G43" i="7"/>
  <c r="G42" i="7"/>
  <c r="G41" i="7"/>
  <c r="G40" i="7"/>
  <c r="G39" i="7"/>
  <c r="G38" i="7"/>
  <c r="G37" i="7"/>
  <c r="G36" i="7"/>
  <c r="G35" i="7"/>
  <c r="G34" i="7"/>
  <c r="G33" i="7"/>
  <c r="G32" i="7"/>
  <c r="G31" i="7"/>
  <c r="G30" i="7"/>
  <c r="G29" i="7"/>
  <c r="G28" i="7"/>
  <c r="G27" i="7"/>
  <c r="G26" i="7"/>
  <c r="G25" i="7"/>
  <c r="G24" i="7"/>
  <c r="G23" i="7"/>
  <c r="G22" i="7"/>
  <c r="G21" i="7"/>
  <c r="G20" i="7"/>
  <c r="G19" i="7"/>
  <c r="G18" i="7"/>
  <c r="G17" i="7"/>
  <c r="G16" i="7"/>
  <c r="G15" i="7"/>
  <c r="G14" i="7"/>
  <c r="G13" i="7"/>
  <c r="G12" i="7"/>
  <c r="G11" i="7"/>
  <c r="G10" i="7"/>
  <c r="J11" i="7" l="1"/>
  <c r="J14" i="7"/>
  <c r="J16" i="7" s="1"/>
  <c r="J32" i="7" l="1"/>
  <c r="J28" i="7"/>
  <c r="J29" i="7" s="1"/>
  <c r="J14" i="1"/>
  <c r="J15" i="1" s="1"/>
  <c r="K15" i="1" s="1"/>
  <c r="K13" i="1"/>
  <c r="K14" i="1" l="1"/>
  <c r="J16" i="1"/>
  <c r="H37" i="1"/>
  <c r="H48" i="1"/>
  <c r="J17" i="1" l="1"/>
  <c r="K16" i="1"/>
  <c r="M29" i="1"/>
  <c r="J18" i="1" l="1"/>
  <c r="K17" i="1"/>
  <c r="C36" i="1"/>
  <c r="C38" i="1" l="1"/>
  <c r="C35" i="1"/>
  <c r="C4" i="1" s="1"/>
  <c r="K18" i="1" l="1"/>
  <c r="M18" i="1" l="1"/>
  <c r="CN50" i="4"/>
  <c r="D34" i="4"/>
  <c r="BP50" i="4"/>
  <c r="D56" i="4" l="1"/>
  <c r="E56" i="4"/>
  <c r="D27" i="4"/>
  <c r="BF42" i="4"/>
  <c r="CC50" i="4"/>
  <c r="L18" i="1"/>
  <c r="O18" i="1" s="1"/>
  <c r="G27" i="4"/>
  <c r="E27" i="4"/>
  <c r="F27" i="4" s="1"/>
  <c r="D30" i="4"/>
  <c r="E30" i="4" s="1"/>
  <c r="F30" i="4" s="1"/>
  <c r="G30" i="4" s="1"/>
  <c r="H30" i="4" s="1"/>
  <c r="I30" i="4" s="1"/>
  <c r="J30" i="4" s="1"/>
  <c r="K30" i="4" s="1"/>
  <c r="L30" i="4" s="1"/>
  <c r="M30" i="4" s="1"/>
  <c r="N30" i="4" s="1"/>
  <c r="O30" i="4" s="1"/>
  <c r="P30" i="4" s="1"/>
  <c r="Q30" i="4" s="1"/>
  <c r="R30" i="4" s="1"/>
  <c r="S30" i="4" s="1"/>
  <c r="T30" i="4" s="1"/>
  <c r="U30" i="4" s="1"/>
  <c r="V30" i="4" s="1"/>
  <c r="W30" i="4" s="1"/>
  <c r="X30" i="4" s="1"/>
  <c r="Y30" i="4" s="1"/>
  <c r="Z30" i="4" s="1"/>
  <c r="AA30" i="4" s="1"/>
  <c r="AB30" i="4" s="1"/>
  <c r="AC30" i="4" s="1"/>
  <c r="AD30" i="4" s="1"/>
  <c r="AE30" i="4" s="1"/>
  <c r="AF30" i="4" s="1"/>
  <c r="AG30" i="4" s="1"/>
  <c r="AH30" i="4" s="1"/>
  <c r="AI30" i="4" s="1"/>
  <c r="AJ30" i="4" s="1"/>
  <c r="AK30" i="4" s="1"/>
  <c r="AL30" i="4" s="1"/>
  <c r="AM30" i="4" s="1"/>
  <c r="AN30" i="4" s="1"/>
  <c r="AO30" i="4" s="1"/>
  <c r="AP30" i="4" s="1"/>
  <c r="AQ30" i="4" s="1"/>
  <c r="AR30" i="4" s="1"/>
  <c r="AS30" i="4" s="1"/>
  <c r="AT30" i="4" s="1"/>
  <c r="AU30" i="4" s="1"/>
  <c r="AV30" i="4" s="1"/>
  <c r="AW30" i="4" s="1"/>
  <c r="AX30" i="4" s="1"/>
  <c r="AY30" i="4" s="1"/>
  <c r="AZ30" i="4" s="1"/>
  <c r="BA30" i="4" s="1"/>
  <c r="BB30" i="4" s="1"/>
  <c r="BC30" i="4" s="1"/>
  <c r="BD30" i="4" s="1"/>
  <c r="BE30" i="4" s="1"/>
  <c r="BF30" i="4" s="1"/>
  <c r="BG30" i="4" s="1"/>
  <c r="BH30" i="4" s="1"/>
  <c r="BI30" i="4" s="1"/>
  <c r="BJ30" i="4" s="1"/>
  <c r="BK30" i="4" s="1"/>
  <c r="BL30" i="4" s="1"/>
  <c r="BM30" i="4" s="1"/>
  <c r="BN30" i="4" s="1"/>
  <c r="BO30" i="4" s="1"/>
  <c r="BP30" i="4" s="1"/>
  <c r="BQ30" i="4" s="1"/>
  <c r="BR30" i="4" s="1"/>
  <c r="BS30" i="4" s="1"/>
  <c r="BT30" i="4" s="1"/>
  <c r="BU30" i="4" s="1"/>
  <c r="BV30" i="4" s="1"/>
  <c r="BW30" i="4" s="1"/>
  <c r="BX30" i="4" s="1"/>
  <c r="BY30" i="4" s="1"/>
  <c r="BZ30" i="4" s="1"/>
  <c r="CA30" i="4" s="1"/>
  <c r="CB30" i="4" s="1"/>
  <c r="CC30" i="4" s="1"/>
  <c r="CD30" i="4" s="1"/>
  <c r="CE30" i="4" s="1"/>
  <c r="CF30" i="4" s="1"/>
  <c r="CG30" i="4" s="1"/>
  <c r="CH30" i="4" s="1"/>
  <c r="CI30" i="4" s="1"/>
  <c r="CJ30" i="4" s="1"/>
  <c r="CK30" i="4" s="1"/>
  <c r="CL30" i="4" s="1"/>
  <c r="CM30" i="4" s="1"/>
  <c r="CN30" i="4" s="1"/>
  <c r="CO30" i="4" s="1"/>
  <c r="CP30" i="4" s="1"/>
  <c r="CQ30" i="4" s="1"/>
  <c r="CR30" i="4" s="1"/>
  <c r="CS30" i="4" s="1"/>
  <c r="CT30" i="4" s="1"/>
  <c r="CU30" i="4" s="1"/>
  <c r="CV30" i="4" s="1"/>
  <c r="CW30" i="4" s="1"/>
  <c r="CX30" i="4" s="1"/>
  <c r="CY30" i="4" s="1"/>
  <c r="CZ30" i="4" s="1"/>
  <c r="DA30" i="4" s="1"/>
  <c r="DB30" i="4" s="1"/>
  <c r="DC30" i="4" s="1"/>
  <c r="DD30" i="4" s="1"/>
  <c r="DE30" i="4" s="1"/>
  <c r="DF30" i="4" s="1"/>
  <c r="DG30" i="4" s="1"/>
  <c r="DH30" i="4" s="1"/>
  <c r="DI30" i="4" s="1"/>
  <c r="DJ30" i="4" s="1"/>
  <c r="DK30" i="4" s="1"/>
  <c r="DL30" i="4" s="1"/>
  <c r="DM30" i="4" s="1"/>
  <c r="DN30" i="4" s="1"/>
  <c r="DO30" i="4" s="1"/>
  <c r="DP30" i="4" s="1"/>
  <c r="DQ30" i="4" s="1"/>
  <c r="DR30" i="4" s="1"/>
  <c r="DS30" i="4" s="1"/>
  <c r="DT30" i="4" s="1"/>
  <c r="DU30" i="4" s="1"/>
  <c r="DV30" i="4" s="1"/>
  <c r="DW30" i="4" s="1"/>
  <c r="DX30" i="4" s="1"/>
  <c r="DY30" i="4" s="1"/>
  <c r="DZ30" i="4" s="1"/>
  <c r="EA30" i="4" s="1"/>
  <c r="EB30" i="4" s="1"/>
  <c r="EC30" i="4" s="1"/>
  <c r="ED30" i="4" s="1"/>
  <c r="EE30" i="4" s="1"/>
  <c r="EF30" i="4" s="1"/>
  <c r="EG30" i="4" s="1"/>
  <c r="EH30" i="4" s="1"/>
  <c r="EI30" i="4" s="1"/>
  <c r="EJ30" i="4" s="1"/>
  <c r="EK30" i="4" s="1"/>
  <c r="EL30" i="4" s="1"/>
  <c r="EM30" i="4" s="1"/>
  <c r="EN30" i="4" s="1"/>
  <c r="EO30" i="4" s="1"/>
  <c r="EP30" i="4" s="1"/>
  <c r="EQ30" i="4" s="1"/>
  <c r="ER30" i="4" s="1"/>
  <c r="ES30" i="4" s="1"/>
  <c r="ET30" i="4" s="1"/>
  <c r="EU30" i="4" s="1"/>
  <c r="EV30" i="4" s="1"/>
  <c r="EW30" i="4" s="1"/>
  <c r="EX30" i="4" s="1"/>
  <c r="EY30" i="4" s="1"/>
  <c r="EZ30" i="4" s="1"/>
  <c r="FA30" i="4" s="1"/>
  <c r="FB30" i="4" s="1"/>
  <c r="FC30" i="4" s="1"/>
  <c r="FD30" i="4" s="1"/>
  <c r="FE30" i="4" s="1"/>
  <c r="FF30" i="4" s="1"/>
  <c r="FG30" i="4" s="1"/>
  <c r="FH30" i="4" s="1"/>
  <c r="FI30" i="4" s="1"/>
  <c r="FJ30" i="4" s="1"/>
  <c r="FK30" i="4" s="1"/>
  <c r="FL30" i="4" s="1"/>
  <c r="FM30" i="4" s="1"/>
  <c r="FN30" i="4" s="1"/>
  <c r="FO30" i="4" s="1"/>
  <c r="FP30" i="4" s="1"/>
  <c r="FQ30" i="4" s="1"/>
  <c r="FR30" i="4" s="1"/>
  <c r="FS30" i="4" s="1"/>
  <c r="FT30" i="4" s="1"/>
  <c r="FU30" i="4" s="1"/>
  <c r="FV30" i="4" s="1"/>
  <c r="FW30" i="4" s="1"/>
  <c r="DP53" i="4"/>
  <c r="DO53" i="4"/>
  <c r="DN53" i="4"/>
  <c r="DM53" i="4"/>
  <c r="DL53" i="4"/>
  <c r="DK53" i="4"/>
  <c r="DJ53" i="4"/>
  <c r="DI53" i="4"/>
  <c r="DH53" i="4"/>
  <c r="DG53" i="4"/>
  <c r="DF53" i="4"/>
  <c r="DE53" i="4"/>
  <c r="DD53" i="4"/>
  <c r="DC53" i="4"/>
  <c r="DB53" i="4"/>
  <c r="DA53" i="4"/>
  <c r="CZ53" i="4"/>
  <c r="CY53" i="4"/>
  <c r="CX53" i="4"/>
  <c r="CW53" i="4"/>
  <c r="CV53" i="4"/>
  <c r="CU53" i="4"/>
  <c r="CT53" i="4"/>
  <c r="CS53" i="4"/>
  <c r="CR53" i="4"/>
  <c r="CQ53" i="4"/>
  <c r="CP53" i="4"/>
  <c r="CO53" i="4"/>
  <c r="CN53" i="4"/>
  <c r="CM53" i="4"/>
  <c r="CL53" i="4"/>
  <c r="CK53" i="4"/>
  <c r="CJ53" i="4"/>
  <c r="CI53" i="4"/>
  <c r="CH53" i="4"/>
  <c r="CG53" i="4"/>
  <c r="CF53" i="4"/>
  <c r="CE53" i="4"/>
  <c r="CD53" i="4"/>
  <c r="CC53" i="4"/>
  <c r="CB53" i="4"/>
  <c r="CA53" i="4"/>
  <c r="BZ53" i="4"/>
  <c r="BY53" i="4"/>
  <c r="BX53" i="4"/>
  <c r="BW53" i="4"/>
  <c r="BV53" i="4"/>
  <c r="BU53" i="4"/>
  <c r="BT53" i="4"/>
  <c r="BS53" i="4"/>
  <c r="DP52" i="4"/>
  <c r="DO52" i="4"/>
  <c r="DN52" i="4"/>
  <c r="DM52" i="4"/>
  <c r="DL52" i="4"/>
  <c r="DK52" i="4"/>
  <c r="DJ52" i="4"/>
  <c r="DI52" i="4"/>
  <c r="DH52" i="4"/>
  <c r="DG52" i="4"/>
  <c r="DF52" i="4"/>
  <c r="DE52" i="4"/>
  <c r="DD52" i="4"/>
  <c r="DC52" i="4"/>
  <c r="DB52" i="4"/>
  <c r="DA52" i="4"/>
  <c r="CZ52" i="4"/>
  <c r="CY52" i="4"/>
  <c r="CX52" i="4"/>
  <c r="CW52" i="4"/>
  <c r="CV52" i="4"/>
  <c r="CU52" i="4"/>
  <c r="CT52" i="4"/>
  <c r="CS52" i="4"/>
  <c r="CR52" i="4"/>
  <c r="CQ52" i="4"/>
  <c r="CP52" i="4"/>
  <c r="CO52" i="4"/>
  <c r="CN52" i="4"/>
  <c r="CM52" i="4"/>
  <c r="CL52" i="4"/>
  <c r="CK52" i="4"/>
  <c r="CJ52" i="4"/>
  <c r="CI52" i="4"/>
  <c r="CH52" i="4"/>
  <c r="CG52" i="4"/>
  <c r="CF52" i="4"/>
  <c r="CE52" i="4"/>
  <c r="CD52" i="4"/>
  <c r="CC52" i="4"/>
  <c r="CB52" i="4"/>
  <c r="CA52" i="4"/>
  <c r="BZ52" i="4"/>
  <c r="BY52" i="4"/>
  <c r="BX52" i="4"/>
  <c r="BW52" i="4"/>
  <c r="BV52" i="4"/>
  <c r="BU52" i="4"/>
  <c r="BT52" i="4"/>
  <c r="BS52" i="4"/>
  <c r="DP51" i="4"/>
  <c r="DO51" i="4"/>
  <c r="DN51" i="4"/>
  <c r="DM51" i="4"/>
  <c r="DL51" i="4"/>
  <c r="DK51" i="4"/>
  <c r="DJ51" i="4"/>
  <c r="DI51" i="4"/>
  <c r="DH51" i="4"/>
  <c r="DG51" i="4"/>
  <c r="DF51" i="4"/>
  <c r="DE51" i="4"/>
  <c r="DD51" i="4"/>
  <c r="DC51" i="4"/>
  <c r="DB51" i="4"/>
  <c r="DA51" i="4"/>
  <c r="CZ51" i="4"/>
  <c r="CY51" i="4"/>
  <c r="CX51" i="4"/>
  <c r="CW51" i="4"/>
  <c r="CV51" i="4"/>
  <c r="CU51" i="4"/>
  <c r="CT51" i="4"/>
  <c r="CS51" i="4"/>
  <c r="CR51" i="4"/>
  <c r="CQ51" i="4"/>
  <c r="CP51" i="4"/>
  <c r="CO51" i="4"/>
  <c r="CN51" i="4"/>
  <c r="CM51" i="4"/>
  <c r="CL51" i="4"/>
  <c r="CK51" i="4"/>
  <c r="CJ51" i="4"/>
  <c r="CI51" i="4"/>
  <c r="CH51" i="4"/>
  <c r="CG51" i="4"/>
  <c r="CF51" i="4"/>
  <c r="CE51" i="4"/>
  <c r="CD51" i="4"/>
  <c r="CC51" i="4"/>
  <c r="CB51" i="4"/>
  <c r="CA51" i="4"/>
  <c r="BZ51" i="4"/>
  <c r="BY51" i="4"/>
  <c r="BX51" i="4"/>
  <c r="BW51" i="4"/>
  <c r="BV51" i="4"/>
  <c r="BU51" i="4"/>
  <c r="BT51" i="4"/>
  <c r="BS51" i="4"/>
  <c r="DP50" i="4"/>
  <c r="DO50" i="4"/>
  <c r="DN50" i="4"/>
  <c r="DM50" i="4"/>
  <c r="DL50" i="4"/>
  <c r="DK50" i="4"/>
  <c r="DJ50" i="4"/>
  <c r="DI50" i="4"/>
  <c r="DH50" i="4"/>
  <c r="DG50" i="4"/>
  <c r="DF50" i="4"/>
  <c r="DE50" i="4"/>
  <c r="DD50" i="4"/>
  <c r="DC50" i="4"/>
  <c r="DB50" i="4"/>
  <c r="DA50" i="4"/>
  <c r="CZ50" i="4"/>
  <c r="CY50" i="4"/>
  <c r="CX50" i="4"/>
  <c r="CW50" i="4"/>
  <c r="CV50" i="4"/>
  <c r="CU50" i="4"/>
  <c r="CT50" i="4"/>
  <c r="CS50" i="4"/>
  <c r="CR50" i="4"/>
  <c r="CQ50" i="4"/>
  <c r="CP50" i="4"/>
  <c r="CO50" i="4"/>
  <c r="CM50" i="4"/>
  <c r="CL50" i="4"/>
  <c r="CK50" i="4"/>
  <c r="CJ50" i="4"/>
  <c r="CI50" i="4"/>
  <c r="CH50" i="4"/>
  <c r="CG50" i="4"/>
  <c r="CF50" i="4"/>
  <c r="CE50" i="4"/>
  <c r="CD50" i="4"/>
  <c r="CB50" i="4"/>
  <c r="CA50" i="4"/>
  <c r="BZ50" i="4"/>
  <c r="BY50" i="4"/>
  <c r="BX50" i="4"/>
  <c r="BW50" i="4"/>
  <c r="BV50" i="4"/>
  <c r="BU50" i="4"/>
  <c r="BT50" i="4"/>
  <c r="BS50" i="4"/>
  <c r="DP49" i="4"/>
  <c r="DO49" i="4"/>
  <c r="DN49" i="4"/>
  <c r="DM49" i="4"/>
  <c r="DL49" i="4"/>
  <c r="DK49" i="4"/>
  <c r="DJ49" i="4"/>
  <c r="DI49" i="4"/>
  <c r="DH49" i="4"/>
  <c r="DG49" i="4"/>
  <c r="DF49" i="4"/>
  <c r="DE49" i="4"/>
  <c r="DD49" i="4"/>
  <c r="DC49" i="4"/>
  <c r="DB49" i="4"/>
  <c r="DA49" i="4"/>
  <c r="CZ49" i="4"/>
  <c r="CY49" i="4"/>
  <c r="CX49" i="4"/>
  <c r="CW49" i="4"/>
  <c r="CV49" i="4"/>
  <c r="CU49" i="4"/>
  <c r="CT49" i="4"/>
  <c r="CS49" i="4"/>
  <c r="CR49" i="4"/>
  <c r="CQ49" i="4"/>
  <c r="CP49" i="4"/>
  <c r="CO49" i="4"/>
  <c r="CN49" i="4"/>
  <c r="CM49" i="4"/>
  <c r="CL49" i="4"/>
  <c r="CK49" i="4"/>
  <c r="CJ49" i="4"/>
  <c r="CI49" i="4"/>
  <c r="CH49" i="4"/>
  <c r="CG49" i="4"/>
  <c r="CF49" i="4"/>
  <c r="CE49" i="4"/>
  <c r="CD49" i="4"/>
  <c r="CC49" i="4"/>
  <c r="CB49" i="4"/>
  <c r="CA49" i="4"/>
  <c r="BZ49" i="4"/>
  <c r="BY49" i="4"/>
  <c r="BX49" i="4"/>
  <c r="BW49" i="4"/>
  <c r="BV49" i="4"/>
  <c r="BU49" i="4"/>
  <c r="BT49" i="4"/>
  <c r="BS49" i="4"/>
  <c r="DP48" i="4"/>
  <c r="DO48" i="4"/>
  <c r="DN48" i="4"/>
  <c r="DM48" i="4"/>
  <c r="DL48" i="4"/>
  <c r="DK48" i="4"/>
  <c r="DJ48" i="4"/>
  <c r="DI48" i="4"/>
  <c r="DH48" i="4"/>
  <c r="DG48" i="4"/>
  <c r="DF48" i="4"/>
  <c r="DE48" i="4"/>
  <c r="DD48" i="4"/>
  <c r="DC48" i="4"/>
  <c r="DB48" i="4"/>
  <c r="DA48" i="4"/>
  <c r="CZ48" i="4"/>
  <c r="CY48" i="4"/>
  <c r="CX48" i="4"/>
  <c r="CW48" i="4"/>
  <c r="CV48" i="4"/>
  <c r="CU48" i="4"/>
  <c r="CT48" i="4"/>
  <c r="CS48" i="4"/>
  <c r="CR48" i="4"/>
  <c r="CQ48" i="4"/>
  <c r="CP48" i="4"/>
  <c r="CO48" i="4"/>
  <c r="CN48" i="4"/>
  <c r="CM48" i="4"/>
  <c r="CL48" i="4"/>
  <c r="CK48" i="4"/>
  <c r="CJ48" i="4"/>
  <c r="CI48" i="4"/>
  <c r="CH48" i="4"/>
  <c r="CG48" i="4"/>
  <c r="CF48" i="4"/>
  <c r="CE48" i="4"/>
  <c r="CD48" i="4"/>
  <c r="CC48" i="4"/>
  <c r="CB48" i="4"/>
  <c r="CA48" i="4"/>
  <c r="BZ48" i="4"/>
  <c r="BY48" i="4"/>
  <c r="BX48" i="4"/>
  <c r="BW48" i="4"/>
  <c r="BV48" i="4"/>
  <c r="BU48" i="4"/>
  <c r="BT48" i="4"/>
  <c r="BS48" i="4"/>
  <c r="DP47" i="4"/>
  <c r="DO47" i="4"/>
  <c r="DN47" i="4"/>
  <c r="DM47" i="4"/>
  <c r="DL47" i="4"/>
  <c r="DK47" i="4"/>
  <c r="DJ47" i="4"/>
  <c r="DI47" i="4"/>
  <c r="DH47" i="4"/>
  <c r="DG47" i="4"/>
  <c r="DF47" i="4"/>
  <c r="DE47" i="4"/>
  <c r="DD47" i="4"/>
  <c r="DC47" i="4"/>
  <c r="DB47" i="4"/>
  <c r="DA47" i="4"/>
  <c r="CZ47" i="4"/>
  <c r="CY47" i="4"/>
  <c r="CX47" i="4"/>
  <c r="CW47" i="4"/>
  <c r="CV47" i="4"/>
  <c r="CU47" i="4"/>
  <c r="CT47" i="4"/>
  <c r="CS47" i="4"/>
  <c r="CR47" i="4"/>
  <c r="CQ47" i="4"/>
  <c r="CP47" i="4"/>
  <c r="CO47" i="4"/>
  <c r="CN47" i="4"/>
  <c r="CM47" i="4"/>
  <c r="CL47" i="4"/>
  <c r="CK47" i="4"/>
  <c r="CJ47" i="4"/>
  <c r="CI47" i="4"/>
  <c r="CH47" i="4"/>
  <c r="CG47" i="4"/>
  <c r="CF47" i="4"/>
  <c r="CE47" i="4"/>
  <c r="CD47" i="4"/>
  <c r="CC47" i="4"/>
  <c r="CB47" i="4"/>
  <c r="CA47" i="4"/>
  <c r="BZ47" i="4"/>
  <c r="BY47" i="4"/>
  <c r="BX47" i="4"/>
  <c r="BW47" i="4"/>
  <c r="BV47" i="4"/>
  <c r="BU47" i="4"/>
  <c r="BT47" i="4"/>
  <c r="BS47" i="4"/>
  <c r="DP46" i="4"/>
  <c r="DO46" i="4"/>
  <c r="DN46" i="4"/>
  <c r="DM46" i="4"/>
  <c r="DL46" i="4"/>
  <c r="DK46" i="4"/>
  <c r="DJ46" i="4"/>
  <c r="DI46" i="4"/>
  <c r="DH46" i="4"/>
  <c r="DG46" i="4"/>
  <c r="DF46" i="4"/>
  <c r="DE46" i="4"/>
  <c r="DD46" i="4"/>
  <c r="DC46" i="4"/>
  <c r="DB46" i="4"/>
  <c r="DA46" i="4"/>
  <c r="CZ46" i="4"/>
  <c r="CY46" i="4"/>
  <c r="CX46" i="4"/>
  <c r="CW46" i="4"/>
  <c r="CV46" i="4"/>
  <c r="CU46" i="4"/>
  <c r="CT46" i="4"/>
  <c r="CS46" i="4"/>
  <c r="CR46" i="4"/>
  <c r="CQ46" i="4"/>
  <c r="CP46" i="4"/>
  <c r="CO46" i="4"/>
  <c r="CN46" i="4"/>
  <c r="CM46" i="4"/>
  <c r="CL46" i="4"/>
  <c r="CK46" i="4"/>
  <c r="CJ46" i="4"/>
  <c r="CI46" i="4"/>
  <c r="CH46" i="4"/>
  <c r="CG46" i="4"/>
  <c r="CF46" i="4"/>
  <c r="CE46" i="4"/>
  <c r="CD46" i="4"/>
  <c r="CC46" i="4"/>
  <c r="CB46" i="4"/>
  <c r="CA46" i="4"/>
  <c r="BZ46" i="4"/>
  <c r="BY46" i="4"/>
  <c r="BX46" i="4"/>
  <c r="BW46" i="4"/>
  <c r="BV46" i="4"/>
  <c r="BU46" i="4"/>
  <c r="BT46" i="4"/>
  <c r="BS46" i="4"/>
  <c r="DP45" i="4"/>
  <c r="DO45" i="4"/>
  <c r="DN45" i="4"/>
  <c r="DM45" i="4"/>
  <c r="DL45" i="4"/>
  <c r="DK45" i="4"/>
  <c r="DJ45" i="4"/>
  <c r="DI45" i="4"/>
  <c r="DH45" i="4"/>
  <c r="DG45" i="4"/>
  <c r="DF45" i="4"/>
  <c r="DE45" i="4"/>
  <c r="DD45" i="4"/>
  <c r="DC45" i="4"/>
  <c r="DB45" i="4"/>
  <c r="DA45" i="4"/>
  <c r="CZ45" i="4"/>
  <c r="CY45" i="4"/>
  <c r="CX45" i="4"/>
  <c r="CW45" i="4"/>
  <c r="CV45" i="4"/>
  <c r="CU45" i="4"/>
  <c r="CT45" i="4"/>
  <c r="CS45" i="4"/>
  <c r="CR45" i="4"/>
  <c r="CQ45" i="4"/>
  <c r="CP45" i="4"/>
  <c r="CO45" i="4"/>
  <c r="CN45" i="4"/>
  <c r="CM45" i="4"/>
  <c r="CL45" i="4"/>
  <c r="CK45" i="4"/>
  <c r="CJ45" i="4"/>
  <c r="CI45" i="4"/>
  <c r="CH45" i="4"/>
  <c r="CG45" i="4"/>
  <c r="CF45" i="4"/>
  <c r="CE45" i="4"/>
  <c r="CD45" i="4"/>
  <c r="CC45" i="4"/>
  <c r="CB45" i="4"/>
  <c r="CA45" i="4"/>
  <c r="BZ45" i="4"/>
  <c r="BY45" i="4"/>
  <c r="BX45" i="4"/>
  <c r="BW45" i="4"/>
  <c r="BV45" i="4"/>
  <c r="BU45" i="4"/>
  <c r="BT45" i="4"/>
  <c r="BS45" i="4"/>
  <c r="DP44" i="4"/>
  <c r="DO44" i="4"/>
  <c r="DN44" i="4"/>
  <c r="DM44" i="4"/>
  <c r="DL44" i="4"/>
  <c r="DK44" i="4"/>
  <c r="DJ44" i="4"/>
  <c r="DI44" i="4"/>
  <c r="DH44" i="4"/>
  <c r="DG44" i="4"/>
  <c r="DF44" i="4"/>
  <c r="DE44" i="4"/>
  <c r="DD44" i="4"/>
  <c r="DC44" i="4"/>
  <c r="DB44" i="4"/>
  <c r="DA44" i="4"/>
  <c r="CZ44" i="4"/>
  <c r="CY44" i="4"/>
  <c r="CX44" i="4"/>
  <c r="CW44" i="4"/>
  <c r="CV44" i="4"/>
  <c r="CU44" i="4"/>
  <c r="CT44" i="4"/>
  <c r="CS44" i="4"/>
  <c r="CR44" i="4"/>
  <c r="CQ44" i="4"/>
  <c r="CP44" i="4"/>
  <c r="CO44" i="4"/>
  <c r="CN44" i="4"/>
  <c r="CM44" i="4"/>
  <c r="CL44" i="4"/>
  <c r="CK44" i="4"/>
  <c r="CJ44" i="4"/>
  <c r="CI44" i="4"/>
  <c r="CH44" i="4"/>
  <c r="CG44" i="4"/>
  <c r="CF44" i="4"/>
  <c r="CE44" i="4"/>
  <c r="CD44" i="4"/>
  <c r="CC44" i="4"/>
  <c r="CB44" i="4"/>
  <c r="CA44" i="4"/>
  <c r="BZ44" i="4"/>
  <c r="BY44" i="4"/>
  <c r="BX44" i="4"/>
  <c r="BW44" i="4"/>
  <c r="BV44" i="4"/>
  <c r="BU44" i="4"/>
  <c r="BT44" i="4"/>
  <c r="BS44" i="4"/>
  <c r="DP43" i="4"/>
  <c r="DO43" i="4"/>
  <c r="DN43" i="4"/>
  <c r="DM43" i="4"/>
  <c r="DL43" i="4"/>
  <c r="DK43" i="4"/>
  <c r="DJ43" i="4"/>
  <c r="DI43" i="4"/>
  <c r="DH43" i="4"/>
  <c r="DG43" i="4"/>
  <c r="DF43" i="4"/>
  <c r="DE43" i="4"/>
  <c r="DD43" i="4"/>
  <c r="DC43" i="4"/>
  <c r="DB43" i="4"/>
  <c r="DA43" i="4"/>
  <c r="CZ43" i="4"/>
  <c r="CY43" i="4"/>
  <c r="CX43" i="4"/>
  <c r="CW43" i="4"/>
  <c r="CV43" i="4"/>
  <c r="CU43" i="4"/>
  <c r="CT43" i="4"/>
  <c r="CS43" i="4"/>
  <c r="CR43" i="4"/>
  <c r="CQ43" i="4"/>
  <c r="CP43" i="4"/>
  <c r="CO43" i="4"/>
  <c r="CN43" i="4"/>
  <c r="CM43" i="4"/>
  <c r="CL43" i="4"/>
  <c r="CK43" i="4"/>
  <c r="CJ43" i="4"/>
  <c r="CI43" i="4"/>
  <c r="CH43" i="4"/>
  <c r="CG43" i="4"/>
  <c r="CF43" i="4"/>
  <c r="CE43" i="4"/>
  <c r="CD43" i="4"/>
  <c r="CC43" i="4"/>
  <c r="CB43" i="4"/>
  <c r="CA43" i="4"/>
  <c r="BZ43" i="4"/>
  <c r="BY43" i="4"/>
  <c r="BX43" i="4"/>
  <c r="BW43" i="4"/>
  <c r="BV43" i="4"/>
  <c r="BU43" i="4"/>
  <c r="BT43" i="4"/>
  <c r="BS43" i="4"/>
  <c r="DP42" i="4"/>
  <c r="DO42" i="4"/>
  <c r="DN42" i="4"/>
  <c r="DM42" i="4"/>
  <c r="DL42" i="4"/>
  <c r="DK42" i="4"/>
  <c r="DJ42" i="4"/>
  <c r="DI42" i="4"/>
  <c r="DH42" i="4"/>
  <c r="DG42" i="4"/>
  <c r="DF42" i="4"/>
  <c r="DE42" i="4"/>
  <c r="DD42" i="4"/>
  <c r="DC42" i="4"/>
  <c r="DB42" i="4"/>
  <c r="DA42" i="4"/>
  <c r="CZ42" i="4"/>
  <c r="CY42" i="4"/>
  <c r="CX42" i="4"/>
  <c r="CW42" i="4"/>
  <c r="CV42" i="4"/>
  <c r="CU42" i="4"/>
  <c r="CT42" i="4"/>
  <c r="CS42" i="4"/>
  <c r="CR42" i="4"/>
  <c r="CQ42" i="4"/>
  <c r="CP42" i="4"/>
  <c r="CO42" i="4"/>
  <c r="CN42" i="4"/>
  <c r="CM42" i="4"/>
  <c r="CL42" i="4"/>
  <c r="CK42" i="4"/>
  <c r="CJ42" i="4"/>
  <c r="CI42" i="4"/>
  <c r="CH42" i="4"/>
  <c r="CG42" i="4"/>
  <c r="CF42" i="4"/>
  <c r="CE42" i="4"/>
  <c r="CD42" i="4"/>
  <c r="CC42" i="4"/>
  <c r="CB42" i="4"/>
  <c r="CA42" i="4"/>
  <c r="BZ42" i="4"/>
  <c r="BY42" i="4"/>
  <c r="BX42" i="4"/>
  <c r="BW42" i="4"/>
  <c r="BV42" i="4"/>
  <c r="BU42" i="4"/>
  <c r="BT42" i="4"/>
  <c r="BS42" i="4"/>
  <c r="DP41" i="4"/>
  <c r="DO41" i="4"/>
  <c r="DN41" i="4"/>
  <c r="DM41" i="4"/>
  <c r="DL41" i="4"/>
  <c r="DK41" i="4"/>
  <c r="DJ41" i="4"/>
  <c r="DI41" i="4"/>
  <c r="DH41" i="4"/>
  <c r="DG41" i="4"/>
  <c r="DF41" i="4"/>
  <c r="DE41" i="4"/>
  <c r="DD41" i="4"/>
  <c r="DC41" i="4"/>
  <c r="DB41" i="4"/>
  <c r="DA41" i="4"/>
  <c r="CZ41" i="4"/>
  <c r="CY41" i="4"/>
  <c r="CX41" i="4"/>
  <c r="CW41" i="4"/>
  <c r="CV41" i="4"/>
  <c r="CU41" i="4"/>
  <c r="CT41" i="4"/>
  <c r="CS41" i="4"/>
  <c r="CR41" i="4"/>
  <c r="CQ41" i="4"/>
  <c r="CP41" i="4"/>
  <c r="CO41" i="4"/>
  <c r="CN41" i="4"/>
  <c r="CM41" i="4"/>
  <c r="CL41" i="4"/>
  <c r="CK41" i="4"/>
  <c r="CJ41" i="4"/>
  <c r="CI41" i="4"/>
  <c r="CH41" i="4"/>
  <c r="CG41" i="4"/>
  <c r="CF41" i="4"/>
  <c r="CE41" i="4"/>
  <c r="CD41" i="4"/>
  <c r="CC41" i="4"/>
  <c r="CB41" i="4"/>
  <c r="CA41" i="4"/>
  <c r="BZ41" i="4"/>
  <c r="BY41" i="4"/>
  <c r="BX41" i="4"/>
  <c r="BW41" i="4"/>
  <c r="BV41" i="4"/>
  <c r="BU41" i="4"/>
  <c r="BT41" i="4"/>
  <c r="BS41" i="4"/>
  <c r="DP40" i="4"/>
  <c r="DO40" i="4"/>
  <c r="DN40" i="4"/>
  <c r="DM40" i="4"/>
  <c r="DL40" i="4"/>
  <c r="DK40" i="4"/>
  <c r="DJ40" i="4"/>
  <c r="DI40" i="4"/>
  <c r="DH40" i="4"/>
  <c r="DG40" i="4"/>
  <c r="DF40" i="4"/>
  <c r="DE40" i="4"/>
  <c r="DD40" i="4"/>
  <c r="DC40" i="4"/>
  <c r="DB40" i="4"/>
  <c r="DA40" i="4"/>
  <c r="CZ40" i="4"/>
  <c r="CY40" i="4"/>
  <c r="CX40" i="4"/>
  <c r="CW40" i="4"/>
  <c r="CV40" i="4"/>
  <c r="CU40" i="4"/>
  <c r="CT40" i="4"/>
  <c r="CS40" i="4"/>
  <c r="CR40" i="4"/>
  <c r="CQ40" i="4"/>
  <c r="CP40" i="4"/>
  <c r="CO40" i="4"/>
  <c r="CN40" i="4"/>
  <c r="CM40" i="4"/>
  <c r="CL40" i="4"/>
  <c r="CK40" i="4"/>
  <c r="CJ40" i="4"/>
  <c r="CI40" i="4"/>
  <c r="CH40" i="4"/>
  <c r="CG40" i="4"/>
  <c r="CF40" i="4"/>
  <c r="CE40" i="4"/>
  <c r="CD40" i="4"/>
  <c r="CC40" i="4"/>
  <c r="CB40" i="4"/>
  <c r="CA40" i="4"/>
  <c r="BZ40" i="4"/>
  <c r="BY40" i="4"/>
  <c r="BX40" i="4"/>
  <c r="BW40" i="4"/>
  <c r="BV40" i="4"/>
  <c r="BU40" i="4"/>
  <c r="BT40" i="4"/>
  <c r="BS40" i="4"/>
  <c r="DP39" i="4"/>
  <c r="DO39" i="4"/>
  <c r="DN39" i="4"/>
  <c r="DM39" i="4"/>
  <c r="DL39" i="4"/>
  <c r="DK39" i="4"/>
  <c r="DJ39" i="4"/>
  <c r="DI39" i="4"/>
  <c r="DH39" i="4"/>
  <c r="DG39" i="4"/>
  <c r="DF39" i="4"/>
  <c r="DE39" i="4"/>
  <c r="DD39" i="4"/>
  <c r="DC39" i="4"/>
  <c r="DB39" i="4"/>
  <c r="DA39" i="4"/>
  <c r="CZ39" i="4"/>
  <c r="CY39" i="4"/>
  <c r="CX39" i="4"/>
  <c r="CW39" i="4"/>
  <c r="CV39" i="4"/>
  <c r="CU39" i="4"/>
  <c r="CT39" i="4"/>
  <c r="CS39" i="4"/>
  <c r="CR39" i="4"/>
  <c r="CQ39" i="4"/>
  <c r="CP39" i="4"/>
  <c r="CO39" i="4"/>
  <c r="CN39" i="4"/>
  <c r="CM39" i="4"/>
  <c r="CL39" i="4"/>
  <c r="CK39" i="4"/>
  <c r="CJ39" i="4"/>
  <c r="CI39" i="4"/>
  <c r="CH39" i="4"/>
  <c r="CG39" i="4"/>
  <c r="CF39" i="4"/>
  <c r="CE39" i="4"/>
  <c r="CD39" i="4"/>
  <c r="CC39" i="4"/>
  <c r="CB39" i="4"/>
  <c r="CA39" i="4"/>
  <c r="BZ39" i="4"/>
  <c r="BY39" i="4"/>
  <c r="BX39" i="4"/>
  <c r="BW39" i="4"/>
  <c r="BV39" i="4"/>
  <c r="BU39" i="4"/>
  <c r="BT39" i="4"/>
  <c r="BS39" i="4"/>
  <c r="DP38" i="4"/>
  <c r="DO38" i="4"/>
  <c r="DN38" i="4"/>
  <c r="DM38" i="4"/>
  <c r="DL38" i="4"/>
  <c r="DK38" i="4"/>
  <c r="DJ38" i="4"/>
  <c r="DI38" i="4"/>
  <c r="DH38" i="4"/>
  <c r="DG38" i="4"/>
  <c r="DF38" i="4"/>
  <c r="DE38" i="4"/>
  <c r="DD38" i="4"/>
  <c r="DC38" i="4"/>
  <c r="DB38" i="4"/>
  <c r="DA38" i="4"/>
  <c r="CZ38" i="4"/>
  <c r="CY38" i="4"/>
  <c r="CX38" i="4"/>
  <c r="CW38" i="4"/>
  <c r="CV38" i="4"/>
  <c r="CU38" i="4"/>
  <c r="CT38" i="4"/>
  <c r="CS38" i="4"/>
  <c r="CR38" i="4"/>
  <c r="CQ38" i="4"/>
  <c r="CP38" i="4"/>
  <c r="CO38" i="4"/>
  <c r="CN38" i="4"/>
  <c r="CM38" i="4"/>
  <c r="CL38" i="4"/>
  <c r="CK38" i="4"/>
  <c r="CJ38" i="4"/>
  <c r="CI38" i="4"/>
  <c r="CH38" i="4"/>
  <c r="CG38" i="4"/>
  <c r="CF38" i="4"/>
  <c r="CE38" i="4"/>
  <c r="CD38" i="4"/>
  <c r="CC38" i="4"/>
  <c r="CB38" i="4"/>
  <c r="CA38" i="4"/>
  <c r="BZ38" i="4"/>
  <c r="BY38" i="4"/>
  <c r="BX38" i="4"/>
  <c r="BW38" i="4"/>
  <c r="BV38" i="4"/>
  <c r="BU38" i="4"/>
  <c r="BT38" i="4"/>
  <c r="BS38" i="4"/>
  <c r="DP37" i="4"/>
  <c r="DO37" i="4"/>
  <c r="DN37" i="4"/>
  <c r="DM37" i="4"/>
  <c r="DL37" i="4"/>
  <c r="DK37" i="4"/>
  <c r="DJ37" i="4"/>
  <c r="DI37" i="4"/>
  <c r="DH37" i="4"/>
  <c r="DG37" i="4"/>
  <c r="DF37" i="4"/>
  <c r="DE37" i="4"/>
  <c r="DD37" i="4"/>
  <c r="DC37" i="4"/>
  <c r="DB37" i="4"/>
  <c r="DA37" i="4"/>
  <c r="CZ37" i="4"/>
  <c r="CY37" i="4"/>
  <c r="CX37" i="4"/>
  <c r="CW37" i="4"/>
  <c r="CV37" i="4"/>
  <c r="CU37" i="4"/>
  <c r="CT37" i="4"/>
  <c r="CS37" i="4"/>
  <c r="CR37" i="4"/>
  <c r="CQ37" i="4"/>
  <c r="CP37" i="4"/>
  <c r="CO37" i="4"/>
  <c r="CN37" i="4"/>
  <c r="CM37" i="4"/>
  <c r="CL37" i="4"/>
  <c r="CK37" i="4"/>
  <c r="CJ37" i="4"/>
  <c r="CI37" i="4"/>
  <c r="CH37" i="4"/>
  <c r="CG37" i="4"/>
  <c r="CF37" i="4"/>
  <c r="CE37" i="4"/>
  <c r="CD37" i="4"/>
  <c r="CC37" i="4"/>
  <c r="CB37" i="4"/>
  <c r="CA37" i="4"/>
  <c r="BZ37" i="4"/>
  <c r="BY37" i="4"/>
  <c r="BX37" i="4"/>
  <c r="BW37" i="4"/>
  <c r="BV37" i="4"/>
  <c r="BU37" i="4"/>
  <c r="BT37" i="4"/>
  <c r="BS37" i="4"/>
  <c r="DP36" i="4"/>
  <c r="DO36" i="4"/>
  <c r="DN36" i="4"/>
  <c r="DM36" i="4"/>
  <c r="DL36" i="4"/>
  <c r="DK36" i="4"/>
  <c r="DJ36" i="4"/>
  <c r="DI36" i="4"/>
  <c r="DH36" i="4"/>
  <c r="DG36" i="4"/>
  <c r="DF36" i="4"/>
  <c r="DE36" i="4"/>
  <c r="DD36" i="4"/>
  <c r="DC36" i="4"/>
  <c r="DB36" i="4"/>
  <c r="DA36" i="4"/>
  <c r="CZ36" i="4"/>
  <c r="CY36" i="4"/>
  <c r="CX36" i="4"/>
  <c r="CW36" i="4"/>
  <c r="CV36" i="4"/>
  <c r="CU36" i="4"/>
  <c r="CT36" i="4"/>
  <c r="CS36" i="4"/>
  <c r="CR36" i="4"/>
  <c r="CQ36" i="4"/>
  <c r="CP36" i="4"/>
  <c r="CO36" i="4"/>
  <c r="CN36" i="4"/>
  <c r="CM36" i="4"/>
  <c r="CL36" i="4"/>
  <c r="CK36" i="4"/>
  <c r="CJ36" i="4"/>
  <c r="CI36" i="4"/>
  <c r="CH36" i="4"/>
  <c r="CG36" i="4"/>
  <c r="CF36" i="4"/>
  <c r="CE36" i="4"/>
  <c r="CD36" i="4"/>
  <c r="CC36" i="4"/>
  <c r="CB36" i="4"/>
  <c r="CA36" i="4"/>
  <c r="BZ36" i="4"/>
  <c r="BY36" i="4"/>
  <c r="BX36" i="4"/>
  <c r="BW36" i="4"/>
  <c r="BV36" i="4"/>
  <c r="BU36" i="4"/>
  <c r="BT36" i="4"/>
  <c r="BS36" i="4"/>
  <c r="DP35" i="4"/>
  <c r="DO35" i="4"/>
  <c r="DN35" i="4"/>
  <c r="DM35" i="4"/>
  <c r="DL35" i="4"/>
  <c r="DK35" i="4"/>
  <c r="DJ35" i="4"/>
  <c r="DI35" i="4"/>
  <c r="DH35" i="4"/>
  <c r="DG35" i="4"/>
  <c r="DF35" i="4"/>
  <c r="DE35" i="4"/>
  <c r="DD35" i="4"/>
  <c r="DC35" i="4"/>
  <c r="DB35" i="4"/>
  <c r="DA35" i="4"/>
  <c r="CZ35" i="4"/>
  <c r="CY35" i="4"/>
  <c r="CX35" i="4"/>
  <c r="CW35" i="4"/>
  <c r="CV35" i="4"/>
  <c r="CU35" i="4"/>
  <c r="CT35" i="4"/>
  <c r="CS35" i="4"/>
  <c r="CR35" i="4"/>
  <c r="CQ35" i="4"/>
  <c r="CP35" i="4"/>
  <c r="CO35" i="4"/>
  <c r="CN35" i="4"/>
  <c r="CM35" i="4"/>
  <c r="CL35" i="4"/>
  <c r="CK35" i="4"/>
  <c r="CJ35" i="4"/>
  <c r="CI35" i="4"/>
  <c r="CH35" i="4"/>
  <c r="CG35" i="4"/>
  <c r="CF35" i="4"/>
  <c r="CE35" i="4"/>
  <c r="CD35" i="4"/>
  <c r="CC35" i="4"/>
  <c r="CB35" i="4"/>
  <c r="CA35" i="4"/>
  <c r="BZ35" i="4"/>
  <c r="BY35" i="4"/>
  <c r="BX35" i="4"/>
  <c r="BW35" i="4"/>
  <c r="BV35" i="4"/>
  <c r="BU35" i="4"/>
  <c r="BT35" i="4"/>
  <c r="BS35" i="4"/>
  <c r="DP34" i="4"/>
  <c r="DO34" i="4"/>
  <c r="DN34" i="4"/>
  <c r="DM34" i="4"/>
  <c r="DL34" i="4"/>
  <c r="DK34" i="4"/>
  <c r="DJ34" i="4"/>
  <c r="DI34" i="4"/>
  <c r="DH34" i="4"/>
  <c r="DG34" i="4"/>
  <c r="DF34" i="4"/>
  <c r="DE34" i="4"/>
  <c r="DD34" i="4"/>
  <c r="DC34" i="4"/>
  <c r="DB34" i="4"/>
  <c r="DA34" i="4"/>
  <c r="CZ34" i="4"/>
  <c r="CY34" i="4"/>
  <c r="CX34" i="4"/>
  <c r="CW34" i="4"/>
  <c r="CV34" i="4"/>
  <c r="CU34" i="4"/>
  <c r="CT34" i="4"/>
  <c r="CS34" i="4"/>
  <c r="CR34" i="4"/>
  <c r="CQ34" i="4"/>
  <c r="CP34" i="4"/>
  <c r="CO34" i="4"/>
  <c r="CN34" i="4"/>
  <c r="CM34" i="4"/>
  <c r="CL34" i="4"/>
  <c r="CK34" i="4"/>
  <c r="CJ34" i="4"/>
  <c r="CI34" i="4"/>
  <c r="CH34" i="4"/>
  <c r="CG34" i="4"/>
  <c r="CF34" i="4"/>
  <c r="CE34" i="4"/>
  <c r="CD34" i="4"/>
  <c r="CC34" i="4"/>
  <c r="CB34" i="4"/>
  <c r="CA34" i="4"/>
  <c r="BZ34" i="4"/>
  <c r="BY34" i="4"/>
  <c r="BX34" i="4"/>
  <c r="BW34" i="4"/>
  <c r="BV34" i="4"/>
  <c r="BU34" i="4"/>
  <c r="BT34" i="4"/>
  <c r="BS34" i="4"/>
  <c r="BR53" i="4"/>
  <c r="BQ53" i="4"/>
  <c r="BP53" i="4"/>
  <c r="BO53" i="4"/>
  <c r="BN53" i="4"/>
  <c r="BM53" i="4"/>
  <c r="BL53" i="4"/>
  <c r="BK53" i="4"/>
  <c r="BJ53" i="4"/>
  <c r="BI53" i="4"/>
  <c r="BH53" i="4"/>
  <c r="BG53" i="4"/>
  <c r="BF53" i="4"/>
  <c r="BE53" i="4"/>
  <c r="BD53" i="4"/>
  <c r="BC53" i="4"/>
  <c r="BB53" i="4"/>
  <c r="BA53" i="4"/>
  <c r="AZ53" i="4"/>
  <c r="AY53" i="4"/>
  <c r="AX53" i="4"/>
  <c r="AW53" i="4"/>
  <c r="AV53" i="4"/>
  <c r="AU53" i="4"/>
  <c r="AT53" i="4"/>
  <c r="AS53" i="4"/>
  <c r="AR53" i="4"/>
  <c r="AQ53" i="4"/>
  <c r="AP53" i="4"/>
  <c r="AO53" i="4"/>
  <c r="AN53" i="4"/>
  <c r="AM53" i="4"/>
  <c r="AL53" i="4"/>
  <c r="AK53" i="4"/>
  <c r="AJ53" i="4"/>
  <c r="AI53" i="4"/>
  <c r="AH53" i="4"/>
  <c r="AG53" i="4"/>
  <c r="AF53" i="4"/>
  <c r="AE53" i="4"/>
  <c r="AD53" i="4"/>
  <c r="AC53" i="4"/>
  <c r="AB53" i="4"/>
  <c r="AA53" i="4"/>
  <c r="Z53" i="4"/>
  <c r="Y53" i="4"/>
  <c r="X53" i="4"/>
  <c r="W53" i="4"/>
  <c r="V53" i="4"/>
  <c r="U53" i="4"/>
  <c r="T53" i="4"/>
  <c r="S53" i="4"/>
  <c r="R53" i="4"/>
  <c r="Q53" i="4"/>
  <c r="P53" i="4"/>
  <c r="O53" i="4"/>
  <c r="N53" i="4"/>
  <c r="M53" i="4"/>
  <c r="L53" i="4"/>
  <c r="K53" i="4"/>
  <c r="J53" i="4"/>
  <c r="I53" i="4"/>
  <c r="H53" i="4"/>
  <c r="G53" i="4"/>
  <c r="F53" i="4"/>
  <c r="E53" i="4"/>
  <c r="D53" i="4"/>
  <c r="BR52" i="4"/>
  <c r="BQ52" i="4"/>
  <c r="BP52" i="4"/>
  <c r="BO52" i="4"/>
  <c r="BN52" i="4"/>
  <c r="BM52" i="4"/>
  <c r="BL52" i="4"/>
  <c r="BK52" i="4"/>
  <c r="BJ52" i="4"/>
  <c r="BI52" i="4"/>
  <c r="BH52" i="4"/>
  <c r="BG52" i="4"/>
  <c r="BF52" i="4"/>
  <c r="BE52" i="4"/>
  <c r="BD52" i="4"/>
  <c r="BC52" i="4"/>
  <c r="BB52" i="4"/>
  <c r="BA52" i="4"/>
  <c r="AZ52" i="4"/>
  <c r="AY52" i="4"/>
  <c r="AX52" i="4"/>
  <c r="AW52" i="4"/>
  <c r="AV52" i="4"/>
  <c r="AU52" i="4"/>
  <c r="AT52" i="4"/>
  <c r="AS52" i="4"/>
  <c r="AR52" i="4"/>
  <c r="AQ52" i="4"/>
  <c r="AP52" i="4"/>
  <c r="AO52" i="4"/>
  <c r="AN52" i="4"/>
  <c r="AM52" i="4"/>
  <c r="AL52" i="4"/>
  <c r="AK52" i="4"/>
  <c r="AJ52" i="4"/>
  <c r="AI52" i="4"/>
  <c r="AH52" i="4"/>
  <c r="AG52" i="4"/>
  <c r="AF52" i="4"/>
  <c r="AE52" i="4"/>
  <c r="AD52" i="4"/>
  <c r="AC52" i="4"/>
  <c r="AB52" i="4"/>
  <c r="AA52" i="4"/>
  <c r="Z52" i="4"/>
  <c r="Y52" i="4"/>
  <c r="X52" i="4"/>
  <c r="W52" i="4"/>
  <c r="V52" i="4"/>
  <c r="U52" i="4"/>
  <c r="T52" i="4"/>
  <c r="S52" i="4"/>
  <c r="R52" i="4"/>
  <c r="Q52" i="4"/>
  <c r="P52" i="4"/>
  <c r="O52" i="4"/>
  <c r="N52" i="4"/>
  <c r="M52" i="4"/>
  <c r="L52" i="4"/>
  <c r="K52" i="4"/>
  <c r="J52" i="4"/>
  <c r="I52" i="4"/>
  <c r="H52" i="4"/>
  <c r="G52" i="4"/>
  <c r="F52" i="4"/>
  <c r="E52" i="4"/>
  <c r="D52" i="4"/>
  <c r="BR51" i="4"/>
  <c r="BQ51" i="4"/>
  <c r="BP51" i="4"/>
  <c r="BO51" i="4"/>
  <c r="BN51" i="4"/>
  <c r="BM51" i="4"/>
  <c r="BL51" i="4"/>
  <c r="BK51" i="4"/>
  <c r="BJ51" i="4"/>
  <c r="BI51" i="4"/>
  <c r="BH51" i="4"/>
  <c r="BG51" i="4"/>
  <c r="BF51" i="4"/>
  <c r="BE51" i="4"/>
  <c r="BD51" i="4"/>
  <c r="BC51" i="4"/>
  <c r="BB51" i="4"/>
  <c r="BA51" i="4"/>
  <c r="AZ51" i="4"/>
  <c r="AY51" i="4"/>
  <c r="AX51" i="4"/>
  <c r="AW51" i="4"/>
  <c r="AV51" i="4"/>
  <c r="AU51" i="4"/>
  <c r="AT51" i="4"/>
  <c r="AS51" i="4"/>
  <c r="AR51" i="4"/>
  <c r="AQ51" i="4"/>
  <c r="AP51" i="4"/>
  <c r="AO51" i="4"/>
  <c r="AN51" i="4"/>
  <c r="AM51" i="4"/>
  <c r="AL51" i="4"/>
  <c r="AK51" i="4"/>
  <c r="AJ51" i="4"/>
  <c r="AI51" i="4"/>
  <c r="AH51" i="4"/>
  <c r="AG51" i="4"/>
  <c r="AF51" i="4"/>
  <c r="AE51" i="4"/>
  <c r="AD51" i="4"/>
  <c r="AC51" i="4"/>
  <c r="AB51" i="4"/>
  <c r="AA51" i="4"/>
  <c r="Z51" i="4"/>
  <c r="Y51" i="4"/>
  <c r="X51" i="4"/>
  <c r="W51" i="4"/>
  <c r="V51" i="4"/>
  <c r="U51" i="4"/>
  <c r="T51" i="4"/>
  <c r="S51" i="4"/>
  <c r="R51" i="4"/>
  <c r="Q51" i="4"/>
  <c r="P51" i="4"/>
  <c r="O51" i="4"/>
  <c r="N51" i="4"/>
  <c r="M51" i="4"/>
  <c r="L51" i="4"/>
  <c r="K51" i="4"/>
  <c r="J51" i="4"/>
  <c r="I51" i="4"/>
  <c r="H51" i="4"/>
  <c r="G51" i="4"/>
  <c r="F51" i="4"/>
  <c r="E51" i="4"/>
  <c r="D51" i="4"/>
  <c r="BR50" i="4"/>
  <c r="BQ50" i="4"/>
  <c r="BO50" i="4"/>
  <c r="BN50" i="4"/>
  <c r="BM50" i="4"/>
  <c r="BL50" i="4"/>
  <c r="BK50" i="4"/>
  <c r="BJ50" i="4"/>
  <c r="BI50" i="4"/>
  <c r="BH50" i="4"/>
  <c r="BG50" i="4"/>
  <c r="BF50" i="4"/>
  <c r="BE50" i="4"/>
  <c r="BD50" i="4"/>
  <c r="BC50" i="4"/>
  <c r="BB50" i="4"/>
  <c r="BA50" i="4"/>
  <c r="AZ50" i="4"/>
  <c r="AY50" i="4"/>
  <c r="AX50" i="4"/>
  <c r="AW50" i="4"/>
  <c r="AV50" i="4"/>
  <c r="AU50" i="4"/>
  <c r="AT50" i="4"/>
  <c r="AS50" i="4"/>
  <c r="AR50" i="4"/>
  <c r="AQ50" i="4"/>
  <c r="AP50" i="4"/>
  <c r="AO50" i="4"/>
  <c r="AN50" i="4"/>
  <c r="AM50" i="4"/>
  <c r="AL50" i="4"/>
  <c r="AK50" i="4"/>
  <c r="AJ50" i="4"/>
  <c r="AI50" i="4"/>
  <c r="AH50" i="4"/>
  <c r="AG50" i="4"/>
  <c r="AF50" i="4"/>
  <c r="AE50" i="4"/>
  <c r="AD50" i="4"/>
  <c r="AC50" i="4"/>
  <c r="AB50" i="4"/>
  <c r="AA50" i="4"/>
  <c r="Z50" i="4"/>
  <c r="Y50" i="4"/>
  <c r="X50" i="4"/>
  <c r="W50" i="4"/>
  <c r="V50" i="4"/>
  <c r="U50" i="4"/>
  <c r="T50" i="4"/>
  <c r="S50" i="4"/>
  <c r="R50" i="4"/>
  <c r="Q50" i="4"/>
  <c r="P50" i="4"/>
  <c r="O50" i="4"/>
  <c r="N50" i="4"/>
  <c r="M50" i="4"/>
  <c r="L50" i="4"/>
  <c r="K50" i="4"/>
  <c r="J50" i="4"/>
  <c r="I50" i="4"/>
  <c r="H50" i="4"/>
  <c r="G50" i="4"/>
  <c r="F50" i="4"/>
  <c r="E50" i="4"/>
  <c r="D50" i="4"/>
  <c r="BR49" i="4"/>
  <c r="BQ49" i="4"/>
  <c r="BP49" i="4"/>
  <c r="BO49" i="4"/>
  <c r="BN49" i="4"/>
  <c r="BM49" i="4"/>
  <c r="BL49" i="4"/>
  <c r="BK49" i="4"/>
  <c r="BJ49" i="4"/>
  <c r="BI49" i="4"/>
  <c r="BH49" i="4"/>
  <c r="BG49" i="4"/>
  <c r="BF49" i="4"/>
  <c r="BE49" i="4"/>
  <c r="BD49" i="4"/>
  <c r="BC49" i="4"/>
  <c r="BB49" i="4"/>
  <c r="BA49" i="4"/>
  <c r="AZ49" i="4"/>
  <c r="AY49" i="4"/>
  <c r="AX49" i="4"/>
  <c r="AW49" i="4"/>
  <c r="AV49" i="4"/>
  <c r="AU49" i="4"/>
  <c r="AT49" i="4"/>
  <c r="AS49" i="4"/>
  <c r="AR49" i="4"/>
  <c r="AQ49" i="4"/>
  <c r="AP49" i="4"/>
  <c r="AO49" i="4"/>
  <c r="AN49" i="4"/>
  <c r="AM49" i="4"/>
  <c r="AL49" i="4"/>
  <c r="AK49" i="4"/>
  <c r="AJ49" i="4"/>
  <c r="AI49" i="4"/>
  <c r="AH49" i="4"/>
  <c r="AG49" i="4"/>
  <c r="AF49" i="4"/>
  <c r="AE49" i="4"/>
  <c r="AD49" i="4"/>
  <c r="AC49" i="4"/>
  <c r="AB49" i="4"/>
  <c r="AA49" i="4"/>
  <c r="Z49" i="4"/>
  <c r="Y49" i="4"/>
  <c r="X49" i="4"/>
  <c r="W49" i="4"/>
  <c r="V49" i="4"/>
  <c r="U49" i="4"/>
  <c r="T49" i="4"/>
  <c r="S49" i="4"/>
  <c r="R49" i="4"/>
  <c r="Q49" i="4"/>
  <c r="P49" i="4"/>
  <c r="O49" i="4"/>
  <c r="N49" i="4"/>
  <c r="M49" i="4"/>
  <c r="L49" i="4"/>
  <c r="K49" i="4"/>
  <c r="J49" i="4"/>
  <c r="I49" i="4"/>
  <c r="H49" i="4"/>
  <c r="G49" i="4"/>
  <c r="F49" i="4"/>
  <c r="E49" i="4"/>
  <c r="D49" i="4"/>
  <c r="BR48" i="4"/>
  <c r="BQ48" i="4"/>
  <c r="BP48" i="4"/>
  <c r="BO48" i="4"/>
  <c r="BN48" i="4"/>
  <c r="BM48" i="4"/>
  <c r="BL48" i="4"/>
  <c r="BK48" i="4"/>
  <c r="BJ48" i="4"/>
  <c r="BI48" i="4"/>
  <c r="BH48" i="4"/>
  <c r="BG48" i="4"/>
  <c r="BF48" i="4"/>
  <c r="BE48" i="4"/>
  <c r="BD48" i="4"/>
  <c r="BC48" i="4"/>
  <c r="BB48" i="4"/>
  <c r="BA48" i="4"/>
  <c r="AZ48" i="4"/>
  <c r="AY48" i="4"/>
  <c r="AX48" i="4"/>
  <c r="AW48" i="4"/>
  <c r="AV48" i="4"/>
  <c r="AU48" i="4"/>
  <c r="AT48" i="4"/>
  <c r="AS48" i="4"/>
  <c r="AR48" i="4"/>
  <c r="AQ48" i="4"/>
  <c r="AP48" i="4"/>
  <c r="AO48" i="4"/>
  <c r="AN48" i="4"/>
  <c r="AM48" i="4"/>
  <c r="AL48" i="4"/>
  <c r="AK48" i="4"/>
  <c r="AJ48" i="4"/>
  <c r="AI48" i="4"/>
  <c r="AH48" i="4"/>
  <c r="AG48" i="4"/>
  <c r="AF48" i="4"/>
  <c r="AE48" i="4"/>
  <c r="AD48" i="4"/>
  <c r="AC48" i="4"/>
  <c r="AB48" i="4"/>
  <c r="AA48" i="4"/>
  <c r="Z48" i="4"/>
  <c r="Y48" i="4"/>
  <c r="X48" i="4"/>
  <c r="W48" i="4"/>
  <c r="V48" i="4"/>
  <c r="U48" i="4"/>
  <c r="T48" i="4"/>
  <c r="S48" i="4"/>
  <c r="R48" i="4"/>
  <c r="Q48" i="4"/>
  <c r="P48" i="4"/>
  <c r="O48" i="4"/>
  <c r="N48" i="4"/>
  <c r="M48" i="4"/>
  <c r="L48" i="4"/>
  <c r="K48" i="4"/>
  <c r="J48" i="4"/>
  <c r="I48" i="4"/>
  <c r="H48" i="4"/>
  <c r="G48" i="4"/>
  <c r="F48" i="4"/>
  <c r="E48" i="4"/>
  <c r="D48" i="4"/>
  <c r="BR47" i="4"/>
  <c r="BQ47" i="4"/>
  <c r="BP47" i="4"/>
  <c r="BO47" i="4"/>
  <c r="BN47" i="4"/>
  <c r="BM47" i="4"/>
  <c r="BL47" i="4"/>
  <c r="BK47" i="4"/>
  <c r="BJ47" i="4"/>
  <c r="BI47" i="4"/>
  <c r="BH47" i="4"/>
  <c r="BG47" i="4"/>
  <c r="BF47" i="4"/>
  <c r="BE47" i="4"/>
  <c r="BD47" i="4"/>
  <c r="BC47" i="4"/>
  <c r="BB47" i="4"/>
  <c r="BA47" i="4"/>
  <c r="AZ47" i="4"/>
  <c r="AY47" i="4"/>
  <c r="AX47" i="4"/>
  <c r="AW47" i="4"/>
  <c r="AV47" i="4"/>
  <c r="AU47" i="4"/>
  <c r="AT47" i="4"/>
  <c r="AS47" i="4"/>
  <c r="AR47" i="4"/>
  <c r="AQ47" i="4"/>
  <c r="AP47" i="4"/>
  <c r="AO47" i="4"/>
  <c r="AN47" i="4"/>
  <c r="AM47" i="4"/>
  <c r="AL47" i="4"/>
  <c r="AK47" i="4"/>
  <c r="AJ47" i="4"/>
  <c r="AI47" i="4"/>
  <c r="AH47" i="4"/>
  <c r="AG47" i="4"/>
  <c r="AF47" i="4"/>
  <c r="AE47" i="4"/>
  <c r="AD47" i="4"/>
  <c r="AC47" i="4"/>
  <c r="AB47" i="4"/>
  <c r="AA47" i="4"/>
  <c r="Z47" i="4"/>
  <c r="Y47" i="4"/>
  <c r="X47" i="4"/>
  <c r="W47" i="4"/>
  <c r="V47" i="4"/>
  <c r="U47" i="4"/>
  <c r="T47" i="4"/>
  <c r="S47" i="4"/>
  <c r="R47" i="4"/>
  <c r="Q47" i="4"/>
  <c r="P47" i="4"/>
  <c r="O47" i="4"/>
  <c r="N47" i="4"/>
  <c r="M47" i="4"/>
  <c r="L47" i="4"/>
  <c r="K47" i="4"/>
  <c r="J47" i="4"/>
  <c r="I47" i="4"/>
  <c r="H47" i="4"/>
  <c r="G47" i="4"/>
  <c r="F47" i="4"/>
  <c r="E47" i="4"/>
  <c r="D47" i="4"/>
  <c r="BR46" i="4"/>
  <c r="BQ46" i="4"/>
  <c r="BP46" i="4"/>
  <c r="BO46" i="4"/>
  <c r="BN46" i="4"/>
  <c r="BM46" i="4"/>
  <c r="BL46" i="4"/>
  <c r="BK46" i="4"/>
  <c r="BJ46" i="4"/>
  <c r="BI46" i="4"/>
  <c r="BH46" i="4"/>
  <c r="BG46" i="4"/>
  <c r="BF46" i="4"/>
  <c r="BE46" i="4"/>
  <c r="BD46" i="4"/>
  <c r="BC46" i="4"/>
  <c r="BB46" i="4"/>
  <c r="BA46" i="4"/>
  <c r="AZ46" i="4"/>
  <c r="AY46" i="4"/>
  <c r="AX46" i="4"/>
  <c r="AW46" i="4"/>
  <c r="AV46" i="4"/>
  <c r="AU46" i="4"/>
  <c r="AT46" i="4"/>
  <c r="AS46" i="4"/>
  <c r="AR46" i="4"/>
  <c r="AQ46" i="4"/>
  <c r="AP46" i="4"/>
  <c r="AO46" i="4"/>
  <c r="AN46" i="4"/>
  <c r="AM46" i="4"/>
  <c r="AL46" i="4"/>
  <c r="AK46" i="4"/>
  <c r="AJ46" i="4"/>
  <c r="AI46" i="4"/>
  <c r="AH46" i="4"/>
  <c r="AG46" i="4"/>
  <c r="AF46" i="4"/>
  <c r="AE46" i="4"/>
  <c r="AD46" i="4"/>
  <c r="AC46" i="4"/>
  <c r="AB46" i="4"/>
  <c r="AA46" i="4"/>
  <c r="Z46" i="4"/>
  <c r="Y46" i="4"/>
  <c r="X46" i="4"/>
  <c r="W46" i="4"/>
  <c r="V46" i="4"/>
  <c r="U46" i="4"/>
  <c r="T46" i="4"/>
  <c r="S46" i="4"/>
  <c r="R46" i="4"/>
  <c r="Q46" i="4"/>
  <c r="P46" i="4"/>
  <c r="O46" i="4"/>
  <c r="N46" i="4"/>
  <c r="M46" i="4"/>
  <c r="L46" i="4"/>
  <c r="K46" i="4"/>
  <c r="J46" i="4"/>
  <c r="I46" i="4"/>
  <c r="H46" i="4"/>
  <c r="G46" i="4"/>
  <c r="F46" i="4"/>
  <c r="E46" i="4"/>
  <c r="D46" i="4"/>
  <c r="BR45" i="4"/>
  <c r="BQ45" i="4"/>
  <c r="BP45" i="4"/>
  <c r="BO45" i="4"/>
  <c r="BN45" i="4"/>
  <c r="BM45" i="4"/>
  <c r="BL45" i="4"/>
  <c r="BK45" i="4"/>
  <c r="BJ45" i="4"/>
  <c r="BI45" i="4"/>
  <c r="BH45" i="4"/>
  <c r="BG45" i="4"/>
  <c r="BF45" i="4"/>
  <c r="BE45" i="4"/>
  <c r="BD45" i="4"/>
  <c r="BC45" i="4"/>
  <c r="BB45" i="4"/>
  <c r="BA45" i="4"/>
  <c r="AZ45" i="4"/>
  <c r="AY45" i="4"/>
  <c r="AX45" i="4"/>
  <c r="AW45" i="4"/>
  <c r="AV45" i="4"/>
  <c r="AU45" i="4"/>
  <c r="AT45" i="4"/>
  <c r="AS45" i="4"/>
  <c r="AR45" i="4"/>
  <c r="AQ45" i="4"/>
  <c r="AP45" i="4"/>
  <c r="AO45" i="4"/>
  <c r="AN45" i="4"/>
  <c r="AM45" i="4"/>
  <c r="AL45" i="4"/>
  <c r="AK45" i="4"/>
  <c r="AJ45" i="4"/>
  <c r="AI45" i="4"/>
  <c r="AH45" i="4"/>
  <c r="AG45" i="4"/>
  <c r="AF45" i="4"/>
  <c r="AE45" i="4"/>
  <c r="AD45" i="4"/>
  <c r="AC45" i="4"/>
  <c r="AB45" i="4"/>
  <c r="AA45" i="4"/>
  <c r="Z45" i="4"/>
  <c r="Y45" i="4"/>
  <c r="X45" i="4"/>
  <c r="W45" i="4"/>
  <c r="V45" i="4"/>
  <c r="U45" i="4"/>
  <c r="T45" i="4"/>
  <c r="S45" i="4"/>
  <c r="R45" i="4"/>
  <c r="Q45" i="4"/>
  <c r="P45" i="4"/>
  <c r="O45" i="4"/>
  <c r="N45" i="4"/>
  <c r="M45" i="4"/>
  <c r="L45" i="4"/>
  <c r="K45" i="4"/>
  <c r="J45" i="4"/>
  <c r="I45" i="4"/>
  <c r="H45" i="4"/>
  <c r="G45" i="4"/>
  <c r="F45" i="4"/>
  <c r="E45" i="4"/>
  <c r="D45" i="4"/>
  <c r="BR44" i="4"/>
  <c r="BQ44" i="4"/>
  <c r="BP44" i="4"/>
  <c r="BO44" i="4"/>
  <c r="BN44" i="4"/>
  <c r="BM44" i="4"/>
  <c r="BL44" i="4"/>
  <c r="BK44" i="4"/>
  <c r="BJ44" i="4"/>
  <c r="BI44" i="4"/>
  <c r="BH44" i="4"/>
  <c r="BG44" i="4"/>
  <c r="BF44" i="4"/>
  <c r="BE44" i="4"/>
  <c r="BD44" i="4"/>
  <c r="BC44" i="4"/>
  <c r="BB44" i="4"/>
  <c r="BA44" i="4"/>
  <c r="AZ44" i="4"/>
  <c r="AY44" i="4"/>
  <c r="AX44" i="4"/>
  <c r="AW44" i="4"/>
  <c r="AV44" i="4"/>
  <c r="AU44" i="4"/>
  <c r="AT44" i="4"/>
  <c r="AS44" i="4"/>
  <c r="AR44" i="4"/>
  <c r="AQ44" i="4"/>
  <c r="AP44" i="4"/>
  <c r="AO44" i="4"/>
  <c r="AN44" i="4"/>
  <c r="AM44" i="4"/>
  <c r="AL44" i="4"/>
  <c r="AK44" i="4"/>
  <c r="AJ44" i="4"/>
  <c r="AI44" i="4"/>
  <c r="AH44" i="4"/>
  <c r="AG44" i="4"/>
  <c r="AF44" i="4"/>
  <c r="AE44" i="4"/>
  <c r="AD44" i="4"/>
  <c r="AC44" i="4"/>
  <c r="AB44" i="4"/>
  <c r="AA44" i="4"/>
  <c r="Z44" i="4"/>
  <c r="Y44" i="4"/>
  <c r="X44" i="4"/>
  <c r="W44" i="4"/>
  <c r="V44" i="4"/>
  <c r="U44" i="4"/>
  <c r="T44" i="4"/>
  <c r="S44" i="4"/>
  <c r="R44" i="4"/>
  <c r="Q44" i="4"/>
  <c r="P44" i="4"/>
  <c r="O44" i="4"/>
  <c r="N44" i="4"/>
  <c r="M44" i="4"/>
  <c r="L44" i="4"/>
  <c r="K44" i="4"/>
  <c r="J44" i="4"/>
  <c r="I44" i="4"/>
  <c r="H44" i="4"/>
  <c r="G44" i="4"/>
  <c r="F44" i="4"/>
  <c r="E44" i="4"/>
  <c r="D44" i="4"/>
  <c r="BR43" i="4"/>
  <c r="BQ43" i="4"/>
  <c r="BP43" i="4"/>
  <c r="BO43" i="4"/>
  <c r="BN43" i="4"/>
  <c r="BM43" i="4"/>
  <c r="BL43" i="4"/>
  <c r="BK43" i="4"/>
  <c r="BJ43" i="4"/>
  <c r="BI43" i="4"/>
  <c r="BH43" i="4"/>
  <c r="BG43" i="4"/>
  <c r="BF43" i="4"/>
  <c r="BE43" i="4"/>
  <c r="BD43" i="4"/>
  <c r="BC43" i="4"/>
  <c r="BB43" i="4"/>
  <c r="BA43" i="4"/>
  <c r="AZ43" i="4"/>
  <c r="AY43" i="4"/>
  <c r="AX43" i="4"/>
  <c r="AW43" i="4"/>
  <c r="AV43" i="4"/>
  <c r="AU43" i="4"/>
  <c r="AT43" i="4"/>
  <c r="AS43" i="4"/>
  <c r="AR43" i="4"/>
  <c r="AQ43" i="4"/>
  <c r="AP43" i="4"/>
  <c r="AO43" i="4"/>
  <c r="AN43" i="4"/>
  <c r="AM43" i="4"/>
  <c r="AL43" i="4"/>
  <c r="AK43" i="4"/>
  <c r="AJ43" i="4"/>
  <c r="AI43" i="4"/>
  <c r="AH43" i="4"/>
  <c r="AG43" i="4"/>
  <c r="AF43" i="4"/>
  <c r="AE43" i="4"/>
  <c r="AD43" i="4"/>
  <c r="AC43" i="4"/>
  <c r="AB43" i="4"/>
  <c r="AA43" i="4"/>
  <c r="Z43" i="4"/>
  <c r="Y43" i="4"/>
  <c r="X43" i="4"/>
  <c r="W43" i="4"/>
  <c r="V43" i="4"/>
  <c r="U43" i="4"/>
  <c r="T43" i="4"/>
  <c r="S43" i="4"/>
  <c r="R43" i="4"/>
  <c r="Q43" i="4"/>
  <c r="P43" i="4"/>
  <c r="O43" i="4"/>
  <c r="N43" i="4"/>
  <c r="M43" i="4"/>
  <c r="L43" i="4"/>
  <c r="K43" i="4"/>
  <c r="J43" i="4"/>
  <c r="I43" i="4"/>
  <c r="H43" i="4"/>
  <c r="G43" i="4"/>
  <c r="F43" i="4"/>
  <c r="E43" i="4"/>
  <c r="D43" i="4"/>
  <c r="BR42" i="4"/>
  <c r="BQ42" i="4"/>
  <c r="BP42" i="4"/>
  <c r="BO42" i="4"/>
  <c r="BN42" i="4"/>
  <c r="BM42" i="4"/>
  <c r="BL42" i="4"/>
  <c r="BK42" i="4"/>
  <c r="BJ42" i="4"/>
  <c r="BI42" i="4"/>
  <c r="BH42" i="4"/>
  <c r="BG42" i="4"/>
  <c r="BE42" i="4"/>
  <c r="BD42" i="4"/>
  <c r="BC42" i="4"/>
  <c r="BB42" i="4"/>
  <c r="BA42" i="4"/>
  <c r="AZ42" i="4"/>
  <c r="AY42" i="4"/>
  <c r="AX42" i="4"/>
  <c r="AW42" i="4"/>
  <c r="AV42" i="4"/>
  <c r="AU42" i="4"/>
  <c r="AT42" i="4"/>
  <c r="AS42" i="4"/>
  <c r="AR42" i="4"/>
  <c r="AQ42" i="4"/>
  <c r="AP42" i="4"/>
  <c r="AO42" i="4"/>
  <c r="AN42" i="4"/>
  <c r="AM42" i="4"/>
  <c r="AL42" i="4"/>
  <c r="AK42" i="4"/>
  <c r="AJ42" i="4"/>
  <c r="AI42" i="4"/>
  <c r="AH42" i="4"/>
  <c r="AG42" i="4"/>
  <c r="AF42" i="4"/>
  <c r="AE42" i="4"/>
  <c r="AD42" i="4"/>
  <c r="AC42" i="4"/>
  <c r="AB42" i="4"/>
  <c r="AA42" i="4"/>
  <c r="Z42" i="4"/>
  <c r="Y42" i="4"/>
  <c r="X42" i="4"/>
  <c r="W42" i="4"/>
  <c r="V42" i="4"/>
  <c r="U42" i="4"/>
  <c r="T42" i="4"/>
  <c r="S42" i="4"/>
  <c r="R42" i="4"/>
  <c r="Q42" i="4"/>
  <c r="P42" i="4"/>
  <c r="O42" i="4"/>
  <c r="N42" i="4"/>
  <c r="M42" i="4"/>
  <c r="L42" i="4"/>
  <c r="K42" i="4"/>
  <c r="J42" i="4"/>
  <c r="I42" i="4"/>
  <c r="H42" i="4"/>
  <c r="G42" i="4"/>
  <c r="F42" i="4"/>
  <c r="E42" i="4"/>
  <c r="D42" i="4"/>
  <c r="BR41" i="4"/>
  <c r="BQ41" i="4"/>
  <c r="BP41" i="4"/>
  <c r="BO41" i="4"/>
  <c r="BN41" i="4"/>
  <c r="BM41" i="4"/>
  <c r="BL41" i="4"/>
  <c r="BK41" i="4"/>
  <c r="BJ41" i="4"/>
  <c r="BI41" i="4"/>
  <c r="BH41" i="4"/>
  <c r="BG41" i="4"/>
  <c r="BF41" i="4"/>
  <c r="BE41" i="4"/>
  <c r="BD41" i="4"/>
  <c r="BC41" i="4"/>
  <c r="BB41" i="4"/>
  <c r="BA41" i="4"/>
  <c r="AZ41" i="4"/>
  <c r="AY41" i="4"/>
  <c r="AX41" i="4"/>
  <c r="AW41" i="4"/>
  <c r="AV41" i="4"/>
  <c r="AU41" i="4"/>
  <c r="AT41" i="4"/>
  <c r="AS41" i="4"/>
  <c r="AR41" i="4"/>
  <c r="AQ41" i="4"/>
  <c r="AP41" i="4"/>
  <c r="AO41" i="4"/>
  <c r="AN41" i="4"/>
  <c r="AM41" i="4"/>
  <c r="AL41" i="4"/>
  <c r="AK41" i="4"/>
  <c r="AJ41" i="4"/>
  <c r="AI41" i="4"/>
  <c r="AH41" i="4"/>
  <c r="AG41" i="4"/>
  <c r="AF41" i="4"/>
  <c r="AE41" i="4"/>
  <c r="AD41" i="4"/>
  <c r="AC41" i="4"/>
  <c r="AB41" i="4"/>
  <c r="AA41" i="4"/>
  <c r="Z41" i="4"/>
  <c r="Y41" i="4"/>
  <c r="X41" i="4"/>
  <c r="W41" i="4"/>
  <c r="V41" i="4"/>
  <c r="U41" i="4"/>
  <c r="T41" i="4"/>
  <c r="S41" i="4"/>
  <c r="R41" i="4"/>
  <c r="Q41" i="4"/>
  <c r="P41" i="4"/>
  <c r="O41" i="4"/>
  <c r="N41" i="4"/>
  <c r="M41" i="4"/>
  <c r="L41" i="4"/>
  <c r="K41" i="4"/>
  <c r="J41" i="4"/>
  <c r="I41" i="4"/>
  <c r="H41" i="4"/>
  <c r="G41" i="4"/>
  <c r="F41" i="4"/>
  <c r="E41" i="4"/>
  <c r="D41" i="4"/>
  <c r="BR40" i="4"/>
  <c r="BQ40" i="4"/>
  <c r="BP40" i="4"/>
  <c r="BO40" i="4"/>
  <c r="BN40" i="4"/>
  <c r="BM40" i="4"/>
  <c r="BL40" i="4"/>
  <c r="BK40" i="4"/>
  <c r="BJ40" i="4"/>
  <c r="BI40" i="4"/>
  <c r="BH40" i="4"/>
  <c r="BG40" i="4"/>
  <c r="BF40" i="4"/>
  <c r="BE40" i="4"/>
  <c r="BD40" i="4"/>
  <c r="BC40" i="4"/>
  <c r="BB40" i="4"/>
  <c r="BA40" i="4"/>
  <c r="AZ40" i="4"/>
  <c r="AY40" i="4"/>
  <c r="AX40" i="4"/>
  <c r="AW40" i="4"/>
  <c r="AV40" i="4"/>
  <c r="AU40" i="4"/>
  <c r="AT40" i="4"/>
  <c r="AS40" i="4"/>
  <c r="AR40" i="4"/>
  <c r="AQ40" i="4"/>
  <c r="AP40" i="4"/>
  <c r="AO40" i="4"/>
  <c r="AN40" i="4"/>
  <c r="AM40" i="4"/>
  <c r="AL40" i="4"/>
  <c r="AK40" i="4"/>
  <c r="AJ40" i="4"/>
  <c r="AI40" i="4"/>
  <c r="AH40" i="4"/>
  <c r="AG40" i="4"/>
  <c r="AF40" i="4"/>
  <c r="AE40" i="4"/>
  <c r="AD40" i="4"/>
  <c r="AC40" i="4"/>
  <c r="AB40" i="4"/>
  <c r="AA40" i="4"/>
  <c r="Z40" i="4"/>
  <c r="Y40" i="4"/>
  <c r="X40" i="4"/>
  <c r="W40" i="4"/>
  <c r="V40" i="4"/>
  <c r="U40" i="4"/>
  <c r="T40" i="4"/>
  <c r="S40" i="4"/>
  <c r="R40" i="4"/>
  <c r="Q40" i="4"/>
  <c r="P40" i="4"/>
  <c r="O40" i="4"/>
  <c r="N40" i="4"/>
  <c r="M40" i="4"/>
  <c r="L40" i="4"/>
  <c r="K40" i="4"/>
  <c r="J40" i="4"/>
  <c r="I40" i="4"/>
  <c r="H40" i="4"/>
  <c r="G40" i="4"/>
  <c r="F40" i="4"/>
  <c r="E40" i="4"/>
  <c r="D40" i="4"/>
  <c r="BR39" i="4"/>
  <c r="BQ39" i="4"/>
  <c r="BP39" i="4"/>
  <c r="BO39" i="4"/>
  <c r="BN39" i="4"/>
  <c r="BM39" i="4"/>
  <c r="BL39" i="4"/>
  <c r="BK39" i="4"/>
  <c r="BJ39" i="4"/>
  <c r="BI39" i="4"/>
  <c r="BH39" i="4"/>
  <c r="BG39" i="4"/>
  <c r="BF39" i="4"/>
  <c r="BE39" i="4"/>
  <c r="BD39" i="4"/>
  <c r="BC39" i="4"/>
  <c r="BB39" i="4"/>
  <c r="BA39" i="4"/>
  <c r="AZ39" i="4"/>
  <c r="AY39" i="4"/>
  <c r="AX39" i="4"/>
  <c r="AW39" i="4"/>
  <c r="AV39" i="4"/>
  <c r="AU39" i="4"/>
  <c r="AT39" i="4"/>
  <c r="AS39" i="4"/>
  <c r="AR39" i="4"/>
  <c r="AQ39" i="4"/>
  <c r="AP39" i="4"/>
  <c r="AO39" i="4"/>
  <c r="AN39" i="4"/>
  <c r="AM39" i="4"/>
  <c r="AL39" i="4"/>
  <c r="AK39" i="4"/>
  <c r="AJ39" i="4"/>
  <c r="AI39" i="4"/>
  <c r="AH39" i="4"/>
  <c r="AG39" i="4"/>
  <c r="AF39" i="4"/>
  <c r="AE39" i="4"/>
  <c r="AD39" i="4"/>
  <c r="AC39" i="4"/>
  <c r="AB39" i="4"/>
  <c r="AA39" i="4"/>
  <c r="Z39" i="4"/>
  <c r="Y39" i="4"/>
  <c r="X39" i="4"/>
  <c r="W39" i="4"/>
  <c r="V39" i="4"/>
  <c r="U39" i="4"/>
  <c r="T39" i="4"/>
  <c r="S39" i="4"/>
  <c r="R39" i="4"/>
  <c r="Q39" i="4"/>
  <c r="P39" i="4"/>
  <c r="O39" i="4"/>
  <c r="N39" i="4"/>
  <c r="M39" i="4"/>
  <c r="L39" i="4"/>
  <c r="K39" i="4"/>
  <c r="J39" i="4"/>
  <c r="I39" i="4"/>
  <c r="H39" i="4"/>
  <c r="G39" i="4"/>
  <c r="F39" i="4"/>
  <c r="E39" i="4"/>
  <c r="D39" i="4"/>
  <c r="BR38" i="4"/>
  <c r="BQ38" i="4"/>
  <c r="BP38" i="4"/>
  <c r="BO38" i="4"/>
  <c r="BN38" i="4"/>
  <c r="BM38" i="4"/>
  <c r="BL38" i="4"/>
  <c r="BK38" i="4"/>
  <c r="BJ38" i="4"/>
  <c r="BI38" i="4"/>
  <c r="BH38" i="4"/>
  <c r="BG38" i="4"/>
  <c r="BF38" i="4"/>
  <c r="BE38" i="4"/>
  <c r="BD38" i="4"/>
  <c r="BC38" i="4"/>
  <c r="BB38" i="4"/>
  <c r="BA38" i="4"/>
  <c r="AZ38" i="4"/>
  <c r="AY38" i="4"/>
  <c r="AX38" i="4"/>
  <c r="AW38" i="4"/>
  <c r="AV38" i="4"/>
  <c r="AU38" i="4"/>
  <c r="AT38" i="4"/>
  <c r="AS38" i="4"/>
  <c r="AR38" i="4"/>
  <c r="AQ38" i="4"/>
  <c r="AP38" i="4"/>
  <c r="AO38" i="4"/>
  <c r="AN38" i="4"/>
  <c r="AM38" i="4"/>
  <c r="AL38" i="4"/>
  <c r="AK38" i="4"/>
  <c r="AJ38" i="4"/>
  <c r="AI38" i="4"/>
  <c r="AH38" i="4"/>
  <c r="AG38" i="4"/>
  <c r="AF38" i="4"/>
  <c r="AE38" i="4"/>
  <c r="AD38" i="4"/>
  <c r="AC38" i="4"/>
  <c r="AB38" i="4"/>
  <c r="AA38" i="4"/>
  <c r="Z38" i="4"/>
  <c r="Y38" i="4"/>
  <c r="X38" i="4"/>
  <c r="W38" i="4"/>
  <c r="V38" i="4"/>
  <c r="U38" i="4"/>
  <c r="T38" i="4"/>
  <c r="S38" i="4"/>
  <c r="R38" i="4"/>
  <c r="Q38" i="4"/>
  <c r="P38" i="4"/>
  <c r="O38" i="4"/>
  <c r="N38" i="4"/>
  <c r="M38" i="4"/>
  <c r="L38" i="4"/>
  <c r="K38" i="4"/>
  <c r="J38" i="4"/>
  <c r="I38" i="4"/>
  <c r="H38" i="4"/>
  <c r="G38" i="4"/>
  <c r="F38" i="4"/>
  <c r="E38" i="4"/>
  <c r="D38" i="4"/>
  <c r="BR37" i="4"/>
  <c r="BQ37" i="4"/>
  <c r="BP37" i="4"/>
  <c r="BO37" i="4"/>
  <c r="BN37" i="4"/>
  <c r="BM37" i="4"/>
  <c r="BL37" i="4"/>
  <c r="BK37" i="4"/>
  <c r="BJ37" i="4"/>
  <c r="BI37" i="4"/>
  <c r="BH37" i="4"/>
  <c r="BG37" i="4"/>
  <c r="BF37" i="4"/>
  <c r="BE37" i="4"/>
  <c r="BD37" i="4"/>
  <c r="BC37" i="4"/>
  <c r="BB37" i="4"/>
  <c r="BA37" i="4"/>
  <c r="AZ37" i="4"/>
  <c r="AY37" i="4"/>
  <c r="AX37" i="4"/>
  <c r="AW37" i="4"/>
  <c r="AV37" i="4"/>
  <c r="AU37" i="4"/>
  <c r="AT37" i="4"/>
  <c r="AS37" i="4"/>
  <c r="AR37" i="4"/>
  <c r="AQ37" i="4"/>
  <c r="AP37" i="4"/>
  <c r="AO37" i="4"/>
  <c r="AN37" i="4"/>
  <c r="AM37" i="4"/>
  <c r="AL37" i="4"/>
  <c r="AK37" i="4"/>
  <c r="AJ37" i="4"/>
  <c r="AI37" i="4"/>
  <c r="AH37" i="4"/>
  <c r="AG37" i="4"/>
  <c r="AF37" i="4"/>
  <c r="AE37" i="4"/>
  <c r="AD37" i="4"/>
  <c r="AC37" i="4"/>
  <c r="AB37" i="4"/>
  <c r="AA37" i="4"/>
  <c r="Z37" i="4"/>
  <c r="Y37" i="4"/>
  <c r="X37" i="4"/>
  <c r="W37" i="4"/>
  <c r="V37" i="4"/>
  <c r="U37" i="4"/>
  <c r="T37" i="4"/>
  <c r="S37" i="4"/>
  <c r="R37" i="4"/>
  <c r="Q37" i="4"/>
  <c r="P37" i="4"/>
  <c r="O37" i="4"/>
  <c r="N37" i="4"/>
  <c r="M37" i="4"/>
  <c r="L37" i="4"/>
  <c r="K37" i="4"/>
  <c r="J37" i="4"/>
  <c r="I37" i="4"/>
  <c r="H37" i="4"/>
  <c r="G37" i="4"/>
  <c r="F37" i="4"/>
  <c r="E37" i="4"/>
  <c r="D37" i="4"/>
  <c r="BR36" i="4"/>
  <c r="BQ36" i="4"/>
  <c r="BP36" i="4"/>
  <c r="BO36" i="4"/>
  <c r="BN36" i="4"/>
  <c r="BM36" i="4"/>
  <c r="BL36" i="4"/>
  <c r="BK36" i="4"/>
  <c r="BJ36" i="4"/>
  <c r="BI36" i="4"/>
  <c r="BH36" i="4"/>
  <c r="BG36" i="4"/>
  <c r="BF36" i="4"/>
  <c r="BE36" i="4"/>
  <c r="BD36" i="4"/>
  <c r="BC36" i="4"/>
  <c r="BB36" i="4"/>
  <c r="BA36" i="4"/>
  <c r="AZ36" i="4"/>
  <c r="AY36" i="4"/>
  <c r="AX36" i="4"/>
  <c r="AW36" i="4"/>
  <c r="AV36" i="4"/>
  <c r="AU36" i="4"/>
  <c r="AT36" i="4"/>
  <c r="AS36" i="4"/>
  <c r="AR36" i="4"/>
  <c r="AQ36" i="4"/>
  <c r="AP36" i="4"/>
  <c r="AO36" i="4"/>
  <c r="AN36" i="4"/>
  <c r="AM36" i="4"/>
  <c r="AL36" i="4"/>
  <c r="AK36" i="4"/>
  <c r="AJ36" i="4"/>
  <c r="AI36" i="4"/>
  <c r="AH36" i="4"/>
  <c r="AG36" i="4"/>
  <c r="AF36" i="4"/>
  <c r="AE36" i="4"/>
  <c r="AD36" i="4"/>
  <c r="AC36" i="4"/>
  <c r="AB36" i="4"/>
  <c r="AA36" i="4"/>
  <c r="Z36" i="4"/>
  <c r="Y36" i="4"/>
  <c r="X36" i="4"/>
  <c r="W36" i="4"/>
  <c r="V36" i="4"/>
  <c r="U36" i="4"/>
  <c r="T36" i="4"/>
  <c r="S36" i="4"/>
  <c r="R36" i="4"/>
  <c r="Q36" i="4"/>
  <c r="P36" i="4"/>
  <c r="O36" i="4"/>
  <c r="N36" i="4"/>
  <c r="M36" i="4"/>
  <c r="L36" i="4"/>
  <c r="K36" i="4"/>
  <c r="J36" i="4"/>
  <c r="I36" i="4"/>
  <c r="H36" i="4"/>
  <c r="G36" i="4"/>
  <c r="F36" i="4"/>
  <c r="E36" i="4"/>
  <c r="D36" i="4"/>
  <c r="BR35" i="4"/>
  <c r="BQ35" i="4"/>
  <c r="BP35" i="4"/>
  <c r="BO35" i="4"/>
  <c r="BN35" i="4"/>
  <c r="BM35" i="4"/>
  <c r="BL35" i="4"/>
  <c r="BK35" i="4"/>
  <c r="BJ35" i="4"/>
  <c r="BI35" i="4"/>
  <c r="BH35" i="4"/>
  <c r="BG35" i="4"/>
  <c r="BF35" i="4"/>
  <c r="BE35" i="4"/>
  <c r="BD35" i="4"/>
  <c r="BC35" i="4"/>
  <c r="BB35" i="4"/>
  <c r="BA35" i="4"/>
  <c r="AZ35" i="4"/>
  <c r="AY35" i="4"/>
  <c r="AX35" i="4"/>
  <c r="AW35" i="4"/>
  <c r="AV35" i="4"/>
  <c r="AU35" i="4"/>
  <c r="AT35" i="4"/>
  <c r="AS35" i="4"/>
  <c r="AR35" i="4"/>
  <c r="AQ35" i="4"/>
  <c r="AP35" i="4"/>
  <c r="AO35" i="4"/>
  <c r="AN35" i="4"/>
  <c r="AM35" i="4"/>
  <c r="AL35" i="4"/>
  <c r="AK35" i="4"/>
  <c r="AJ35" i="4"/>
  <c r="AI35" i="4"/>
  <c r="AH35" i="4"/>
  <c r="AG35" i="4"/>
  <c r="AF35" i="4"/>
  <c r="AE35" i="4"/>
  <c r="AD35" i="4"/>
  <c r="AC35" i="4"/>
  <c r="AB35" i="4"/>
  <c r="AA35" i="4"/>
  <c r="Z35" i="4"/>
  <c r="Y35" i="4"/>
  <c r="X35" i="4"/>
  <c r="W35" i="4"/>
  <c r="V35" i="4"/>
  <c r="U35" i="4"/>
  <c r="T35" i="4"/>
  <c r="S35" i="4"/>
  <c r="R35" i="4"/>
  <c r="Q35" i="4"/>
  <c r="P35" i="4"/>
  <c r="O35" i="4"/>
  <c r="N35" i="4"/>
  <c r="M35" i="4"/>
  <c r="L35" i="4"/>
  <c r="K35" i="4"/>
  <c r="J35" i="4"/>
  <c r="I35" i="4"/>
  <c r="H35" i="4"/>
  <c r="G35" i="4"/>
  <c r="F35" i="4"/>
  <c r="E35" i="4"/>
  <c r="D35" i="4"/>
  <c r="BR34" i="4"/>
  <c r="BQ34" i="4"/>
  <c r="BP34" i="4"/>
  <c r="BO34" i="4"/>
  <c r="BN34" i="4"/>
  <c r="BM34" i="4"/>
  <c r="BL34" i="4"/>
  <c r="BK34" i="4"/>
  <c r="BJ34" i="4"/>
  <c r="BI34" i="4"/>
  <c r="BH34" i="4"/>
  <c r="BG34" i="4"/>
  <c r="BF34" i="4"/>
  <c r="BE34" i="4"/>
  <c r="BD34" i="4"/>
  <c r="BC34" i="4"/>
  <c r="BB34" i="4"/>
  <c r="BA34" i="4"/>
  <c r="AZ34" i="4"/>
  <c r="AY34" i="4"/>
  <c r="AX34" i="4"/>
  <c r="AW34" i="4"/>
  <c r="AV34" i="4"/>
  <c r="AU34" i="4"/>
  <c r="AT34" i="4"/>
  <c r="AS34" i="4"/>
  <c r="AR34" i="4"/>
  <c r="AQ34" i="4"/>
  <c r="AP34" i="4"/>
  <c r="AO34" i="4"/>
  <c r="AN34" i="4"/>
  <c r="AM34" i="4"/>
  <c r="AL34" i="4"/>
  <c r="AK34" i="4"/>
  <c r="AJ34" i="4"/>
  <c r="AI34" i="4"/>
  <c r="AH34" i="4"/>
  <c r="AG34" i="4"/>
  <c r="AF34" i="4"/>
  <c r="AE34" i="4"/>
  <c r="AD34" i="4"/>
  <c r="AC34" i="4"/>
  <c r="AB34" i="4"/>
  <c r="AA34" i="4"/>
  <c r="Z34" i="4"/>
  <c r="Y34" i="4"/>
  <c r="X34" i="4"/>
  <c r="W34" i="4"/>
  <c r="V34" i="4"/>
  <c r="U34" i="4"/>
  <c r="T34" i="4"/>
  <c r="S34" i="4"/>
  <c r="R34" i="4"/>
  <c r="Q34" i="4"/>
  <c r="P34" i="4"/>
  <c r="O34" i="4"/>
  <c r="N34" i="4"/>
  <c r="M34" i="4"/>
  <c r="L34" i="4"/>
  <c r="K34" i="4"/>
  <c r="J34" i="4"/>
  <c r="I34" i="4"/>
  <c r="H34" i="4"/>
  <c r="G34" i="4"/>
  <c r="F34" i="4"/>
  <c r="E34" i="4"/>
  <c r="C53" i="4"/>
  <c r="C52" i="4"/>
  <c r="C51" i="4"/>
  <c r="C50" i="4"/>
  <c r="C49" i="4"/>
  <c r="C48" i="4"/>
  <c r="C47" i="4"/>
  <c r="C46" i="4"/>
  <c r="C45" i="4"/>
  <c r="C44" i="4"/>
  <c r="C43" i="4"/>
  <c r="C42" i="4"/>
  <c r="C41" i="4"/>
  <c r="C40" i="4"/>
  <c r="C39" i="4"/>
  <c r="C38" i="4"/>
  <c r="C37" i="4"/>
  <c r="C36" i="4"/>
  <c r="C35" i="4"/>
  <c r="C34" i="4"/>
  <c r="C37" i="1" l="1"/>
  <c r="H38" i="1" l="1"/>
  <c r="C40" i="1"/>
  <c r="C39" i="1" s="1"/>
  <c r="H49" i="1" s="1"/>
  <c r="H47" i="1"/>
  <c r="D26" i="1" s="1"/>
  <c r="H36" i="1"/>
  <c r="H50" i="1"/>
  <c r="D60" i="4"/>
  <c r="E60" i="4" s="1"/>
  <c r="F60" i="4" s="1"/>
  <c r="G60" i="4" s="1"/>
  <c r="H60" i="4" s="1"/>
  <c r="I60" i="4" s="1"/>
  <c r="D20" i="1" l="1"/>
  <c r="H51" i="1"/>
  <c r="H39" i="1"/>
  <c r="D17" i="1"/>
  <c r="D24" i="1"/>
  <c r="D22" i="1"/>
  <c r="J60" i="4"/>
  <c r="C20" i="1" l="1"/>
  <c r="K60" i="4"/>
  <c r="L60" i="4" s="1"/>
  <c r="M60" i="4" s="1"/>
  <c r="N60" i="4" s="1"/>
  <c r="O60" i="4" s="1"/>
  <c r="P60" i="4" s="1"/>
  <c r="Q60" i="4" s="1"/>
  <c r="R60" i="4" s="1"/>
  <c r="S60" i="4" s="1"/>
  <c r="T60" i="4" s="1"/>
  <c r="U60" i="4" s="1"/>
  <c r="V60" i="4" s="1"/>
  <c r="W60" i="4" s="1"/>
  <c r="X60" i="4" s="1"/>
  <c r="Y60" i="4" s="1"/>
  <c r="Z60" i="4" s="1"/>
  <c r="AA60" i="4" s="1"/>
  <c r="AB60" i="4" s="1"/>
  <c r="AC60" i="4" s="1"/>
  <c r="AD60" i="4" s="1"/>
  <c r="AE60" i="4" s="1"/>
  <c r="AF60" i="4" s="1"/>
  <c r="L17" i="1"/>
  <c r="L28" i="1" s="1"/>
  <c r="C24" i="1" l="1"/>
  <c r="L16" i="1"/>
  <c r="L27" i="1" s="1"/>
  <c r="M17" i="1"/>
  <c r="AG60" i="4"/>
  <c r="AH60" i="4" s="1"/>
  <c r="AI60" i="4" s="1"/>
  <c r="AJ60" i="4" s="1"/>
  <c r="AK60" i="4" s="1"/>
  <c r="AL60" i="4" s="1"/>
  <c r="AM60" i="4" s="1"/>
  <c r="AN60" i="4" s="1"/>
  <c r="AO60" i="4" s="1"/>
  <c r="AP60" i="4" s="1"/>
  <c r="AQ60" i="4" s="1"/>
  <c r="AR60" i="4" s="1"/>
  <c r="AS60" i="4" s="1"/>
  <c r="AT60" i="4" s="1"/>
  <c r="AU60" i="4" s="1"/>
  <c r="AV60" i="4" s="1"/>
  <c r="AW60" i="4" s="1"/>
  <c r="AX60" i="4" s="1"/>
  <c r="AY60" i="4" s="1"/>
  <c r="AZ60" i="4" s="1"/>
  <c r="BA60" i="4" s="1"/>
  <c r="BB60" i="4" s="1"/>
  <c r="BC60" i="4" s="1"/>
  <c r="BD60" i="4" s="1"/>
  <c r="BE60" i="4" s="1"/>
  <c r="BF60" i="4" s="1"/>
  <c r="L15" i="1" l="1"/>
  <c r="L26" i="1" s="1"/>
  <c r="M16" i="1"/>
  <c r="BG60" i="4"/>
  <c r="BH60" i="4" s="1"/>
  <c r="BI60" i="4" s="1"/>
  <c r="L14" i="1" l="1"/>
  <c r="L25" i="1" s="1"/>
  <c r="M15" i="1"/>
  <c r="BJ60" i="4"/>
  <c r="C32" i="4"/>
  <c r="L13" i="1" l="1"/>
  <c r="M14" i="1"/>
  <c r="BK60" i="4"/>
  <c r="D32" i="4"/>
  <c r="M13" i="1" l="1"/>
  <c r="M19" i="1" s="1"/>
  <c r="C22" i="1" s="1"/>
  <c r="L24" i="1"/>
  <c r="BL60" i="4"/>
  <c r="E32" i="4"/>
  <c r="BM60" i="4" l="1"/>
  <c r="F32" i="4"/>
  <c r="BN60" i="4" l="1"/>
  <c r="G32" i="4"/>
  <c r="BO60" i="4" l="1"/>
  <c r="H32" i="4"/>
  <c r="BP60" i="4" l="1"/>
  <c r="I32" i="4"/>
  <c r="BQ60" i="4" l="1"/>
  <c r="J32" i="4"/>
  <c r="BR60" i="4" l="1"/>
  <c r="K32" i="4"/>
  <c r="BS60" i="4" l="1"/>
  <c r="L32" i="4"/>
  <c r="BT60" i="4" l="1"/>
  <c r="M32" i="4"/>
  <c r="BU60" i="4" l="1"/>
  <c r="N32" i="4"/>
  <c r="BV60" i="4" l="1"/>
  <c r="O32" i="4"/>
  <c r="BW60" i="4" l="1"/>
  <c r="P32" i="4"/>
  <c r="BX60" i="4" l="1"/>
  <c r="Q32" i="4"/>
  <c r="BY60" i="4" l="1"/>
  <c r="R32" i="4"/>
  <c r="BZ60" i="4" l="1"/>
  <c r="S32" i="4"/>
  <c r="CA60" i="4" l="1"/>
  <c r="T32" i="4"/>
  <c r="CB60" i="4" l="1"/>
  <c r="U32" i="4"/>
  <c r="CC60" i="4" l="1"/>
  <c r="V32" i="4"/>
  <c r="CD60" i="4" l="1"/>
  <c r="W32" i="4"/>
  <c r="CE60" i="4" l="1"/>
  <c r="X32" i="4"/>
  <c r="CF60" i="4" l="1"/>
  <c r="Y32" i="4"/>
  <c r="CG60" i="4" l="1"/>
  <c r="Z32" i="4"/>
  <c r="CH60" i="4" l="1"/>
  <c r="AA32" i="4"/>
  <c r="CI60" i="4" l="1"/>
  <c r="AB32" i="4"/>
  <c r="CJ60" i="4" l="1"/>
  <c r="AC32" i="4"/>
  <c r="CK60" i="4" l="1"/>
  <c r="AD32" i="4"/>
  <c r="CL60" i="4" l="1"/>
  <c r="AE32" i="4"/>
  <c r="CM60" i="4" l="1"/>
  <c r="AF32" i="4"/>
  <c r="AG32" i="4" l="1"/>
  <c r="CN60" i="4"/>
  <c r="CO60" i="4" l="1"/>
  <c r="AH32" i="4"/>
  <c r="CP60" i="4" l="1"/>
  <c r="AI32" i="4"/>
  <c r="CQ60" i="4" l="1"/>
  <c r="AJ32" i="4"/>
  <c r="CR60" i="4" l="1"/>
  <c r="AK32" i="4"/>
  <c r="CS60" i="4" l="1"/>
  <c r="AL32" i="4"/>
  <c r="CT60" i="4" l="1"/>
  <c r="AM32" i="4"/>
  <c r="CU60" i="4" l="1"/>
  <c r="AN32" i="4"/>
  <c r="CV60" i="4" l="1"/>
  <c r="AO32" i="4"/>
  <c r="CW60" i="4" l="1"/>
  <c r="AP32" i="4"/>
  <c r="AQ32" i="4" l="1"/>
  <c r="CY60" i="4" l="1"/>
  <c r="AR32" i="4"/>
  <c r="CZ60" i="4" l="1"/>
  <c r="AS32" i="4"/>
  <c r="DA60" i="4" l="1"/>
  <c r="AT32" i="4"/>
  <c r="DB60" i="4" l="1"/>
  <c r="AU32" i="4"/>
  <c r="DC60" i="4" l="1"/>
  <c r="AV32" i="4"/>
  <c r="DD60" i="4" l="1"/>
  <c r="AW32" i="4"/>
  <c r="DE60" i="4" l="1"/>
  <c r="AX32" i="4"/>
  <c r="DF60" i="4" l="1"/>
  <c r="AY32" i="4"/>
  <c r="DG60" i="4" l="1"/>
  <c r="AZ32" i="4"/>
  <c r="DH60" i="4" l="1"/>
  <c r="BA32" i="4"/>
  <c r="DI60" i="4" l="1"/>
  <c r="BB32" i="4"/>
  <c r="DJ60" i="4" l="1"/>
  <c r="BC32" i="4"/>
  <c r="DK60" i="4" l="1"/>
  <c r="BD32" i="4"/>
  <c r="DL60" i="4" l="1"/>
  <c r="BE32" i="4"/>
  <c r="DM60" i="4" l="1"/>
  <c r="BF32" i="4"/>
  <c r="DN60" i="4" l="1"/>
  <c r="BG32" i="4"/>
  <c r="DO60" i="4" l="1"/>
  <c r="BH32" i="4"/>
  <c r="DP60" i="4" l="1"/>
  <c r="BI32" i="4"/>
  <c r="DQ60" i="4" l="1"/>
  <c r="BJ32" i="4"/>
  <c r="DR60" i="4" l="1"/>
  <c r="BK32" i="4"/>
  <c r="DS60" i="4" l="1"/>
  <c r="BL32" i="4"/>
  <c r="DT60" i="4" l="1"/>
  <c r="BM32" i="4"/>
  <c r="DU60" i="4" l="1"/>
  <c r="BN32" i="4"/>
  <c r="DV60" i="4" l="1"/>
  <c r="BO32" i="4"/>
  <c r="DW60" i="4" l="1"/>
  <c r="BP32" i="4"/>
  <c r="DX60" i="4" l="1"/>
  <c r="BQ32" i="4"/>
  <c r="DY60" i="4" l="1"/>
  <c r="BR32" i="4"/>
  <c r="DZ60" i="4" l="1"/>
  <c r="BS32" i="4"/>
  <c r="EA60" i="4" l="1"/>
  <c r="BT32" i="4"/>
  <c r="EB60" i="4" l="1"/>
  <c r="BU32" i="4"/>
  <c r="EC60" i="4" l="1"/>
  <c r="BV32" i="4"/>
  <c r="ED60" i="4" l="1"/>
  <c r="BW32" i="4"/>
  <c r="EE60" i="4" l="1"/>
  <c r="BX32" i="4"/>
  <c r="EF60" i="4" l="1"/>
  <c r="BY32" i="4"/>
  <c r="EG60" i="4" l="1"/>
  <c r="BZ32" i="4"/>
  <c r="EH60" i="4" l="1"/>
  <c r="CA32" i="4"/>
  <c r="EI60" i="4" l="1"/>
  <c r="CB32" i="4"/>
  <c r="EJ60" i="4" l="1"/>
  <c r="CC32" i="4"/>
  <c r="EK60" i="4" l="1"/>
  <c r="CD32" i="4"/>
  <c r="EL60" i="4" l="1"/>
  <c r="CE32" i="4"/>
  <c r="EM60" i="4" l="1"/>
  <c r="CF32" i="4"/>
  <c r="EN60" i="4" l="1"/>
  <c r="CG32" i="4"/>
  <c r="EO60" i="4" l="1"/>
  <c r="CH32" i="4"/>
  <c r="EP60" i="4" l="1"/>
  <c r="CI32" i="4"/>
  <c r="EQ60" i="4" l="1"/>
  <c r="CJ32" i="4"/>
  <c r="ER60" i="4" l="1"/>
  <c r="CK32" i="4"/>
  <c r="ES60" i="4" l="1"/>
  <c r="CL32" i="4"/>
  <c r="ET60" i="4" l="1"/>
  <c r="CM32" i="4"/>
  <c r="F56" i="4" s="1"/>
  <c r="EU60" i="4" l="1"/>
  <c r="CN32" i="4"/>
  <c r="EV60" i="4" l="1"/>
  <c r="CO32" i="4"/>
  <c r="EW60" i="4" l="1"/>
  <c r="CP32" i="4"/>
  <c r="EX60" i="4" l="1"/>
  <c r="CQ32" i="4"/>
  <c r="EY60" i="4" l="1"/>
  <c r="CR32" i="4"/>
  <c r="EZ60" i="4" l="1"/>
  <c r="CS32" i="4"/>
  <c r="FA60" i="4" l="1"/>
  <c r="CT32" i="4"/>
  <c r="FB60" i="4" l="1"/>
  <c r="CU32" i="4"/>
  <c r="FC60" i="4" l="1"/>
  <c r="CV32" i="4"/>
  <c r="FD60" i="4" l="1"/>
  <c r="CW32" i="4"/>
  <c r="FE60" i="4" l="1"/>
  <c r="CX32" i="4"/>
  <c r="FF60" i="4" l="1"/>
  <c r="CY32" i="4"/>
  <c r="FG60" i="4" l="1"/>
  <c r="CZ32" i="4"/>
  <c r="FH60" i="4" l="1"/>
  <c r="DA32" i="4"/>
  <c r="FI60" i="4" l="1"/>
  <c r="DB32" i="4"/>
  <c r="C17" i="1" s="1"/>
  <c r="C26" i="1" l="1"/>
  <c r="FJ60" i="4"/>
  <c r="DC32" i="4"/>
  <c r="FK60" i="4" l="1"/>
  <c r="DD32" i="4"/>
  <c r="FL60" i="4" l="1"/>
  <c r="DE32" i="4"/>
  <c r="FM60" i="4" l="1"/>
  <c r="DF32" i="4"/>
  <c r="FN60" i="4" l="1"/>
  <c r="DG32" i="4"/>
  <c r="FO60" i="4" l="1"/>
  <c r="DH32" i="4"/>
  <c r="FP60" i="4" l="1"/>
  <c r="DI32" i="4"/>
  <c r="FQ60" i="4" l="1"/>
  <c r="DJ32" i="4"/>
  <c r="FR60" i="4" l="1"/>
  <c r="DK32" i="4"/>
  <c r="FS60" i="4" l="1"/>
  <c r="DL32" i="4"/>
  <c r="FT60" i="4" l="1"/>
  <c r="DM32" i="4"/>
  <c r="FU60" i="4" l="1"/>
  <c r="DN32" i="4"/>
  <c r="FV60" i="4" l="1"/>
  <c r="DP32" i="4" s="1"/>
  <c r="DO32" i="4"/>
  <c r="FW60" i="4" l="1"/>
</calcChain>
</file>

<file path=xl/sharedStrings.xml><?xml version="1.0" encoding="utf-8"?>
<sst xmlns="http://schemas.openxmlformats.org/spreadsheetml/2006/main" count="132" uniqueCount="112">
  <si>
    <t>Salaire</t>
  </si>
  <si>
    <t>http://www.carra.gouv.qc.ca/fra/regime/rregop/rregop_s15.htm</t>
  </si>
  <si>
    <t>Échelon actuel</t>
  </si>
  <si>
    <t>ETC 2013-2014</t>
  </si>
  <si>
    <t>Taux annuel au 31 mars 2015</t>
  </si>
  <si>
    <t>Taux annuel au 1er avril 2016</t>
  </si>
  <si>
    <t>Taux annuel au 1er avril 2017</t>
  </si>
  <si>
    <t>Taux annuel au 1er avril 2018</t>
  </si>
  <si>
    <t>1*</t>
  </si>
  <si>
    <t>2*</t>
  </si>
  <si>
    <t>3*</t>
  </si>
  <si>
    <t>4*</t>
  </si>
  <si>
    <t>Salaire au:</t>
  </si>
  <si>
    <t>Échelon</t>
  </si>
  <si>
    <t>Tableau: Salaire_10_20</t>
  </si>
  <si>
    <t>Date</t>
  </si>
  <si>
    <t>Taux annuel au 2 avril 2019</t>
  </si>
  <si>
    <t>Salaire moyen</t>
  </si>
  <si>
    <t>Après le 2 avril 2019, les salaires sont les mêmes</t>
  </si>
  <si>
    <t>Colonne date</t>
  </si>
  <si>
    <t>Salaire échelon et Date</t>
  </si>
  <si>
    <t>Date retraite</t>
  </si>
  <si>
    <t>Tabelau: Date_salaire_colonne</t>
  </si>
  <si>
    <t>Tabelau: Date_colonne</t>
  </si>
  <si>
    <t>Tableau: Sal_moy</t>
  </si>
  <si>
    <t>Moyenne des 60 mois précédant la date de prise de la retraite</t>
  </si>
  <si>
    <t>mois</t>
  </si>
  <si>
    <t>ans</t>
  </si>
  <si>
    <t>Nombre</t>
  </si>
  <si>
    <t>Salaires sur 12 mois, pour établir les moyennes du tableau ci-dessus:</t>
  </si>
  <si>
    <t>Daniel Légaré janvier 2016</t>
  </si>
  <si>
    <t>Moyenne:</t>
  </si>
  <si>
    <t>Si vous prenez votre retraite un 1er avril, faite attention aux salaires indiqués dans le tableau ci-contre</t>
  </si>
  <si>
    <t>Les salaires sont à titre indicatif</t>
  </si>
  <si>
    <t>35 ans de service:</t>
  </si>
  <si>
    <t>60 ans d'âge:</t>
  </si>
  <si>
    <t>Anticipation:</t>
  </si>
  <si>
    <t>Critère retenu:</t>
  </si>
  <si>
    <t>Après le 1er juillet 2019:</t>
  </si>
  <si>
    <t>61 ans d'âge:</t>
  </si>
  <si>
    <t>Années de service</t>
  </si>
  <si>
    <t>Daniel Légaré février 2016</t>
  </si>
  <si>
    <t>Âge</t>
  </si>
  <si>
    <t>55 ans d'âge ou 35 ans de service:</t>
  </si>
  <si>
    <t>Service admissible à 60 ans</t>
  </si>
  <si>
    <t>Mois avant 60 ans</t>
  </si>
  <si>
    <t>Critères d'admissibilités:</t>
  </si>
  <si>
    <t>Avant le 1er juillet 2019</t>
  </si>
  <si>
    <t>Situation</t>
  </si>
  <si>
    <t>Anticipation pour le facteur 90:</t>
  </si>
  <si>
    <t>Enregistrer le fichier sous un nom différent afin de conserver l'original</t>
  </si>
  <si>
    <t>Années de service pour le calcul de la rente à date de prise de retraite</t>
  </si>
  <si>
    <t>Années de service pour fin d'admissibilité à la date de prise de la retraite</t>
  </si>
  <si>
    <t>Date de naissance (AAAA-MM-JJ)</t>
  </si>
  <si>
    <t>Date de prise de la retraite  (AAAA-MM-JJ)</t>
  </si>
  <si>
    <t>Corr.</t>
  </si>
  <si>
    <t>Service reconnu pour le calcul</t>
  </si>
  <si>
    <t>Service reconnu pour l'admissibilité</t>
  </si>
  <si>
    <t>Date indiquée au premier paragraphe de votre dernier état de participation (AAAA-MM-JJ)</t>
  </si>
  <si>
    <t>Si vous connaissez les salaires de vos 5 meilleures années, inscrivez-les dans les cellules ci-dessous:</t>
  </si>
  <si>
    <t>Déterminer sa rente de la RRQ</t>
  </si>
  <si>
    <t>2e étape</t>
  </si>
  <si>
    <t>MGA</t>
  </si>
  <si>
    <t>Revenus admissibles</t>
  </si>
  <si>
    <t>Par mois</t>
  </si>
  <si>
    <t xml:space="preserve">Revenu de travail annuel réajusté </t>
  </si>
  <si>
    <t>mois cotisés</t>
  </si>
  <si>
    <t>années à retirer du calcul, souvent les premières années</t>
  </si>
  <si>
    <t>Somme des revenus de travail réajustés depuis l'âge de 18 ans</t>
  </si>
  <si>
    <t>Somme des revenus admissibles à retirer</t>
  </si>
  <si>
    <t>nombre de mois admissibles</t>
  </si>
  <si>
    <t>Prime par mois de RRQ</t>
  </si>
  <si>
    <t>Annuellement</t>
  </si>
  <si>
    <t>3e étape</t>
  </si>
  <si>
    <t>Mois d'anticipation</t>
  </si>
  <si>
    <t>nombre de mois d'anticipation</t>
  </si>
  <si>
    <t>Pénalité par mois</t>
  </si>
  <si>
    <t>Rente RRQ</t>
  </si>
  <si>
    <t>1re</t>
  </si>
  <si>
    <t>Rajustement des revenus de travail admissibles</t>
  </si>
  <si>
    <t>par mois après 65 ans max 42%</t>
  </si>
  <si>
    <t>2e</t>
  </si>
  <si>
    <t>Détermination des mois pour le calcul</t>
  </si>
  <si>
    <t>Nombre de mois après 65 ans</t>
  </si>
  <si>
    <t>De plus par mois</t>
  </si>
  <si>
    <t>3e</t>
  </si>
  <si>
    <t>Le calcul prement dit</t>
  </si>
  <si>
    <t xml:space="preserve">Retirer 15% des mois dont les revenus sont les plus faible, puis 25 % de la moyenne mensuelle des revenus sur lesquels vous avez cotisé, </t>
  </si>
  <si>
    <t>si vous demandez votre rente de retraite à 65 ans. En outre, le montant maximal de la rente est de 1 065,00 $ en 2015</t>
  </si>
  <si>
    <t>mois à retrancher, soit 15% des mois cotisés</t>
  </si>
  <si>
    <t>Max RRQ en 2016</t>
  </si>
  <si>
    <t>Max annuellement RRQ</t>
  </si>
  <si>
    <t>Année</t>
  </si>
  <si>
    <t>Mois Cot.</t>
  </si>
  <si>
    <t>Pour utiliser le fichier :</t>
  </si>
  <si>
    <t>L’échelon actuel de la personne en C7, on peut corriger l’échelon d’une personne pour une année donnée dans les cellules roses J13 à J18, si une valeur est indiquée dans l’une de ces cellules, c’est cette valeur qui sera prise en compte.</t>
  </si>
  <si>
    <t xml:space="preserve">Pour ce qui est des salaires, si une personne connait le salaire de ses 5 meilleures années, elle peut les indiquer dans les cellules M24 à M28 si des valeurs sont indiquées dans ces cellules, le calcul se fera avec ces valeurs, sinon avec la cellule M19. </t>
  </si>
  <si>
    <t>Remplir les cellules jaunes en C3 et C6 dans l'onglet:Proposiriotn_retraite</t>
  </si>
  <si>
    <t>Si vous connaissez les données de votre dernier État de participation de Retraite Québec (La Carra), remplir les Cellules C9, C10 et C11, sinon indiquez une valeur dans les cellules roses B13 et B14, ce sont ces valeurs qui seront prises en compte pour le calcul. On peut toujours indiquer la date du jour dans la cellule C9 et les informations en date du jour même dans les cellules C10 et C11, le calcule sera réalisé avec ces données.</t>
  </si>
  <si>
    <r>
      <t>La diminution applicable à votre rente du RREGOP sera calculée de la façon suivante : le nombre d’années de service qui ont servi à calculer votre rente de base et qui ont été accomplies depuis le 1</t>
    </r>
    <r>
      <rPr>
        <sz val="10"/>
        <color rgb="FF000000"/>
        <rFont val="Verdana"/>
        <family val="2"/>
      </rPr>
      <t>er</t>
    </r>
    <r>
      <rPr>
        <sz val="9.35"/>
        <color rgb="FF000000"/>
        <rFont val="Verdana"/>
        <family val="2"/>
      </rPr>
      <t xml:space="preserve"> janvier 1966 (maximum 35 années) × le taux annuel de coordination de la rente avec le RRQ (0,7 %) × le plus petit montant entre le salaire admissible moyen de vos 5 dernières années de service et la moyenne des maximums des gains admissibles (MGA) de vos 5 dernières années de service. Notez que le MGA est calculé en vertu de la Loi sur le régime de rentes du Québec.</t>
    </r>
  </si>
  <si>
    <r>
      <t>Lise a pris sa retraite à 60 ans, avec 25 années de service reconnues pour le calcul de la rente. Toutes ces années avaient été accomplies depuis le 1</t>
    </r>
    <r>
      <rPr>
        <i/>
        <sz val="10"/>
        <color rgb="FF000000"/>
        <rFont val="Verdana"/>
        <family val="2"/>
      </rPr>
      <t>er</t>
    </r>
    <r>
      <rPr>
        <i/>
        <sz val="8.8000000000000007"/>
        <color rgb="FF000000"/>
        <rFont val="Verdana"/>
        <family val="2"/>
      </rPr>
      <t> janvier 1966. La moyenne des MGA de ses 5 dernières années de service était de 37 000 $ alors que son salaire admissible moyen de ses 5 dernières années de service était de 30 000 $.</t>
    </r>
  </si>
  <si>
    <r>
      <t>Comme son salaire admissible moyen était inférieur à la moyenne des MGA de ses 5 dernières années de service, c’est ce salaire admissible moyen (et non la moyenne des MGA) qui doit servir à calculer la diminution qui s’appliquera à sa rente à compter du mois suivant son 65</t>
    </r>
    <r>
      <rPr>
        <i/>
        <sz val="10"/>
        <color rgb="FF000000"/>
        <rFont val="Verdana"/>
        <family val="2"/>
      </rPr>
      <t>e</t>
    </r>
    <r>
      <rPr>
        <i/>
        <sz val="8.8000000000000007"/>
        <color rgb="FF000000"/>
        <rFont val="Verdana"/>
        <family val="2"/>
      </rPr>
      <t xml:space="preserve"> anniversaire.</t>
    </r>
  </si>
  <si>
    <t>Nombre de mois à retrancher</t>
  </si>
  <si>
    <t>1re étape: Ajustement des revenus admissibles.</t>
  </si>
  <si>
    <t>à 65 ans (100 % de la rente maximale)</t>
  </si>
  <si>
    <t>1 092,50 $</t>
  </si>
  <si>
    <t>à 60 ans (64 % de la rente maximale)</t>
  </si>
  <si>
    <t>699,20 $</t>
  </si>
  <si>
    <t>à 70 ans (142 % de la rente maximale)</t>
  </si>
  <si>
    <t>1 551,35 $</t>
  </si>
  <si>
    <t>par mois avant 65 ans max 36%</t>
  </si>
  <si>
    <t>Retour diapo. #52</t>
  </si>
</sst>
</file>

<file path=xl/styles.xml><?xml version="1.0" encoding="utf-8"?>
<styleSheet xmlns="http://schemas.openxmlformats.org/spreadsheetml/2006/main" xmlns:mc="http://schemas.openxmlformats.org/markup-compatibility/2006" xmlns:x14ac="http://schemas.microsoft.com/office/spreadsheetml/2009/9/ac" mc:Ignorable="x14ac">
  <numFmts count="8">
    <numFmt numFmtId="44" formatCode="_ * #,##0.00_)\ &quot;$&quot;_ ;_ * \(#,##0.00\)\ &quot;$&quot;_ ;_ * &quot;-&quot;??_)\ &quot;$&quot;_ ;_ @_ "/>
    <numFmt numFmtId="164" formatCode="#,##0\ &quot;$&quot;"/>
    <numFmt numFmtId="165" formatCode="0.0"/>
    <numFmt numFmtId="166" formatCode="_ * #,##0_)\ &quot;$&quot;_ ;_ * \(#,##0\)\ &quot;$&quot;_ ;_ * &quot;-&quot;??_)\ &quot;$&quot;_ ;_ @_ "/>
    <numFmt numFmtId="167" formatCode="[$-F800]dddd\,\ mmmm\ dd\,\ yyyy"/>
    <numFmt numFmtId="168" formatCode=";;;"/>
    <numFmt numFmtId="169" formatCode="#,##0.00\ &quot;$&quot;"/>
    <numFmt numFmtId="170" formatCode="0.0%"/>
  </numFmts>
  <fonts count="20" x14ac:knownFonts="1">
    <font>
      <sz val="11"/>
      <color theme="1"/>
      <name val="Calibri"/>
      <family val="2"/>
      <scheme val="minor"/>
    </font>
    <font>
      <u/>
      <sz val="11"/>
      <color theme="10"/>
      <name val="Calibri"/>
      <family val="2"/>
      <scheme val="minor"/>
    </font>
    <font>
      <sz val="11"/>
      <color theme="1"/>
      <name val="Calibri"/>
      <family val="2"/>
      <scheme val="minor"/>
    </font>
    <font>
      <sz val="11"/>
      <color rgb="FFFF0000"/>
      <name val="Calibri"/>
      <family val="2"/>
      <scheme val="minor"/>
    </font>
    <font>
      <b/>
      <sz val="11"/>
      <color theme="1"/>
      <name val="Calibri"/>
      <family val="2"/>
      <scheme val="minor"/>
    </font>
    <font>
      <b/>
      <sz val="12"/>
      <color theme="1"/>
      <name val="Calibri"/>
      <family val="2"/>
      <scheme val="minor"/>
    </font>
    <font>
      <sz val="11"/>
      <color rgb="FF0070C0"/>
      <name val="Calibri"/>
      <family val="2"/>
      <scheme val="minor"/>
    </font>
    <font>
      <sz val="12"/>
      <color rgb="FF0070C0"/>
      <name val="Calibri"/>
      <family val="2"/>
      <scheme val="minor"/>
    </font>
    <font>
      <sz val="12"/>
      <color theme="1"/>
      <name val="Calibri"/>
      <family val="2"/>
      <scheme val="minor"/>
    </font>
    <font>
      <sz val="12"/>
      <color rgb="FFFF0000"/>
      <name val="Calibri"/>
      <family val="2"/>
      <scheme val="minor"/>
    </font>
    <font>
      <b/>
      <sz val="11"/>
      <color rgb="FFFF0000"/>
      <name val="Calibri"/>
      <family val="2"/>
      <scheme val="minor"/>
    </font>
    <font>
      <sz val="11"/>
      <color theme="0"/>
      <name val="Calibri"/>
      <family val="2"/>
      <scheme val="minor"/>
    </font>
    <font>
      <b/>
      <sz val="14"/>
      <color theme="0"/>
      <name val="Calibri"/>
      <family val="2"/>
      <scheme val="minor"/>
    </font>
    <font>
      <b/>
      <sz val="11"/>
      <color theme="0"/>
      <name val="Calibri"/>
      <family val="2"/>
      <scheme val="minor"/>
    </font>
    <font>
      <b/>
      <sz val="14"/>
      <color theme="1"/>
      <name val="Calibri"/>
      <family val="2"/>
      <scheme val="minor"/>
    </font>
    <font>
      <sz val="16"/>
      <color rgb="FF1F497D"/>
      <name val="Calibri"/>
      <family val="2"/>
      <scheme val="minor"/>
    </font>
    <font>
      <sz val="9.35"/>
      <color rgb="FF000000"/>
      <name val="Verdana"/>
      <family val="2"/>
    </font>
    <font>
      <sz val="10"/>
      <color rgb="FF000000"/>
      <name val="Verdana"/>
      <family val="2"/>
    </font>
    <font>
      <i/>
      <sz val="8.8000000000000007"/>
      <color rgb="FF000000"/>
      <name val="Verdana"/>
      <family val="2"/>
    </font>
    <font>
      <i/>
      <sz val="10"/>
      <color rgb="FF000000"/>
      <name val="Verdana"/>
      <family val="2"/>
    </font>
  </fonts>
  <fills count="16">
    <fill>
      <patternFill patternType="none"/>
    </fill>
    <fill>
      <patternFill patternType="gray125"/>
    </fill>
    <fill>
      <patternFill patternType="solid">
        <fgColor theme="9" tint="0.59999389629810485"/>
        <bgColor indexed="64"/>
      </patternFill>
    </fill>
    <fill>
      <patternFill patternType="solid">
        <fgColor rgb="FFFFFFCC"/>
        <bgColor indexed="64"/>
      </patternFill>
    </fill>
    <fill>
      <patternFill patternType="solid">
        <fgColor theme="5" tint="0.59999389629810485"/>
        <bgColor indexed="64"/>
      </patternFill>
    </fill>
    <fill>
      <patternFill patternType="solid">
        <fgColor theme="9" tint="0.39997558519241921"/>
        <bgColor indexed="64"/>
      </patternFill>
    </fill>
    <fill>
      <patternFill patternType="solid">
        <fgColor theme="7" tint="0.59999389629810485"/>
        <bgColor indexed="64"/>
      </patternFill>
    </fill>
    <fill>
      <patternFill patternType="solid">
        <fgColor theme="9" tint="0.79998168889431442"/>
        <bgColor indexed="64"/>
      </patternFill>
    </fill>
    <fill>
      <patternFill patternType="solid">
        <fgColor rgb="FFFFCCCC"/>
        <bgColor indexed="64"/>
      </patternFill>
    </fill>
    <fill>
      <patternFill patternType="solid">
        <fgColor theme="7" tint="0.39997558519241921"/>
        <bgColor indexed="64"/>
      </patternFill>
    </fill>
    <fill>
      <patternFill patternType="solid">
        <fgColor theme="9" tint="-0.249977111117893"/>
        <bgColor indexed="64"/>
      </patternFill>
    </fill>
    <fill>
      <patternFill patternType="solid">
        <fgColor rgb="FFFFC000"/>
        <bgColor indexed="64"/>
      </patternFill>
    </fill>
    <fill>
      <patternFill patternType="solid">
        <fgColor rgb="FFCC99FF"/>
        <bgColor indexed="64"/>
      </patternFill>
    </fill>
    <fill>
      <patternFill patternType="solid">
        <fgColor rgb="FF00B0F0"/>
        <bgColor indexed="64"/>
      </patternFill>
    </fill>
    <fill>
      <patternFill patternType="solid">
        <fgColor rgb="FF00FF99"/>
        <bgColor indexed="64"/>
      </patternFill>
    </fill>
    <fill>
      <patternFill patternType="solid">
        <fgColor rgb="FFFF0000"/>
        <bgColor indexed="64"/>
      </patternFill>
    </fill>
  </fills>
  <borders count="98">
    <border>
      <left/>
      <right/>
      <top/>
      <bottom/>
      <diagonal/>
    </border>
    <border>
      <left style="thick">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ck">
        <color auto="1"/>
      </left>
      <right style="thin">
        <color auto="1"/>
      </right>
      <top style="thin">
        <color auto="1"/>
      </top>
      <bottom style="thick">
        <color auto="1"/>
      </bottom>
      <diagonal/>
    </border>
    <border>
      <left style="thin">
        <color auto="1"/>
      </left>
      <right style="thin">
        <color auto="1"/>
      </right>
      <top style="thin">
        <color auto="1"/>
      </top>
      <bottom style="thick">
        <color auto="1"/>
      </bottom>
      <diagonal/>
    </border>
    <border>
      <left style="thick">
        <color indexed="64"/>
      </left>
      <right style="thick">
        <color indexed="64"/>
      </right>
      <top style="thick">
        <color indexed="64"/>
      </top>
      <bottom style="thick">
        <color indexed="64"/>
      </bottom>
      <diagonal/>
    </border>
    <border>
      <left style="thin">
        <color indexed="64"/>
      </left>
      <right style="thick">
        <color indexed="64"/>
      </right>
      <top style="thin">
        <color indexed="64"/>
      </top>
      <bottom style="thin">
        <color indexed="64"/>
      </bottom>
      <diagonal/>
    </border>
    <border>
      <left style="thin">
        <color indexed="64"/>
      </left>
      <right style="thick">
        <color indexed="64"/>
      </right>
      <top style="thin">
        <color indexed="64"/>
      </top>
      <bottom style="thick">
        <color indexed="64"/>
      </bottom>
      <diagonal/>
    </border>
    <border>
      <left/>
      <right style="thin">
        <color indexed="64"/>
      </right>
      <top/>
      <bottom style="medium">
        <color indexed="64"/>
      </bottom>
      <diagonal/>
    </border>
    <border>
      <left/>
      <right/>
      <top/>
      <bottom style="medium">
        <color indexed="64"/>
      </bottom>
      <diagonal/>
    </border>
    <border>
      <left style="thin">
        <color indexed="64"/>
      </left>
      <right style="medium">
        <color indexed="64"/>
      </right>
      <top/>
      <bottom style="medium">
        <color indexed="64"/>
      </bottom>
      <diagonal/>
    </border>
    <border>
      <left style="thin">
        <color indexed="64"/>
      </left>
      <right/>
      <top/>
      <bottom style="medium">
        <color indexed="64"/>
      </bottom>
      <diagonal/>
    </border>
    <border>
      <left/>
      <right style="thin">
        <color indexed="64"/>
      </right>
      <top/>
      <bottom style="thin">
        <color indexed="64"/>
      </bottom>
      <diagonal/>
    </border>
    <border>
      <left/>
      <right/>
      <top/>
      <bottom style="thin">
        <color indexed="64"/>
      </bottom>
      <diagonal/>
    </border>
    <border>
      <left style="thin">
        <color indexed="64"/>
      </left>
      <right style="medium">
        <color indexed="64"/>
      </right>
      <top/>
      <bottom style="thin">
        <color indexed="64"/>
      </bottom>
      <diagonal/>
    </border>
    <border>
      <left style="thin">
        <color indexed="64"/>
      </left>
      <right/>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diagonal/>
    </border>
    <border>
      <left/>
      <right/>
      <top style="thin">
        <color indexed="64"/>
      </top>
      <bottom/>
      <diagonal/>
    </border>
    <border>
      <left style="thin">
        <color indexed="64"/>
      </left>
      <right style="medium">
        <color indexed="64"/>
      </right>
      <top style="thin">
        <color indexed="64"/>
      </top>
      <bottom/>
      <diagonal/>
    </border>
    <border>
      <left style="thin">
        <color indexed="64"/>
      </left>
      <right/>
      <top style="thin">
        <color indexed="64"/>
      </top>
      <bottom/>
      <diagonal/>
    </border>
    <border>
      <left style="thin">
        <color auto="1"/>
      </left>
      <right style="thick">
        <color rgb="FFFF0000"/>
      </right>
      <top style="thin">
        <color auto="1"/>
      </top>
      <bottom style="thin">
        <color auto="1"/>
      </bottom>
      <diagonal/>
    </border>
    <border>
      <left style="thin">
        <color auto="1"/>
      </left>
      <right style="thin">
        <color auto="1"/>
      </right>
      <top style="thin">
        <color auto="1"/>
      </top>
      <bottom style="thick">
        <color rgb="FFFF0000"/>
      </bottom>
      <diagonal/>
    </border>
    <border>
      <left style="thin">
        <color auto="1"/>
      </left>
      <right style="thick">
        <color rgb="FFFF0000"/>
      </right>
      <top style="thin">
        <color auto="1"/>
      </top>
      <bottom style="thick">
        <color rgb="FFFF0000"/>
      </bottom>
      <diagonal/>
    </border>
    <border>
      <left style="thick">
        <color rgb="FFFF0000"/>
      </left>
      <right/>
      <top style="thin">
        <color auto="1"/>
      </top>
      <bottom style="thin">
        <color auto="1"/>
      </bottom>
      <diagonal/>
    </border>
    <border>
      <left style="thick">
        <color rgb="FFFF0000"/>
      </left>
      <right/>
      <top style="thin">
        <color auto="1"/>
      </top>
      <bottom style="thick">
        <color rgb="FFFF0000"/>
      </bottom>
      <diagonal/>
    </border>
    <border>
      <left style="thin">
        <color auto="1"/>
      </left>
      <right style="thin">
        <color auto="1"/>
      </right>
      <top/>
      <bottom style="double">
        <color rgb="FFFF0000"/>
      </bottom>
      <diagonal/>
    </border>
    <border>
      <left style="thick">
        <color indexed="64"/>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style="thick">
        <color indexed="64"/>
      </right>
      <top/>
      <bottom style="thin">
        <color indexed="64"/>
      </bottom>
      <diagonal/>
    </border>
    <border>
      <left style="thin">
        <color auto="1"/>
      </left>
      <right style="thin">
        <color auto="1"/>
      </right>
      <top style="thick">
        <color rgb="FFFF0000"/>
      </top>
      <bottom style="thin">
        <color auto="1"/>
      </bottom>
      <diagonal/>
    </border>
    <border>
      <left style="thin">
        <color auto="1"/>
      </left>
      <right style="thick">
        <color rgb="FFFF0000"/>
      </right>
      <top style="thick">
        <color rgb="FFFF0000"/>
      </top>
      <bottom style="thin">
        <color auto="1"/>
      </bottom>
      <diagonal/>
    </border>
    <border>
      <left style="thin">
        <color auto="1"/>
      </left>
      <right style="thick">
        <color rgb="FFFF0000"/>
      </right>
      <top/>
      <bottom style="thin">
        <color auto="1"/>
      </bottom>
      <diagonal/>
    </border>
    <border>
      <left style="thick">
        <color rgb="FFFF0000"/>
      </left>
      <right style="thin">
        <color auto="1"/>
      </right>
      <top style="thick">
        <color rgb="FFFF0000"/>
      </top>
      <bottom style="double">
        <color auto="1"/>
      </bottom>
      <diagonal/>
    </border>
    <border>
      <left style="thin">
        <color auto="1"/>
      </left>
      <right style="thin">
        <color auto="1"/>
      </right>
      <top style="thick">
        <color rgb="FFFF0000"/>
      </top>
      <bottom style="double">
        <color auto="1"/>
      </bottom>
      <diagonal/>
    </border>
    <border>
      <left style="thin">
        <color auto="1"/>
      </left>
      <right style="thick">
        <color rgb="FFFF0000"/>
      </right>
      <top style="thick">
        <color rgb="FFFF0000"/>
      </top>
      <bottom style="double">
        <color auto="1"/>
      </bottom>
      <diagonal/>
    </border>
    <border>
      <left/>
      <right style="thin">
        <color auto="1"/>
      </right>
      <top style="thin">
        <color auto="1"/>
      </top>
      <bottom style="thick">
        <color rgb="FFFF0000"/>
      </bottom>
      <diagonal/>
    </border>
    <border>
      <left style="thick">
        <color rgb="FFFF0000"/>
      </left>
      <right style="double">
        <color auto="1"/>
      </right>
      <top style="double">
        <color rgb="FFFF0000"/>
      </top>
      <bottom style="thin">
        <color indexed="64"/>
      </bottom>
      <diagonal/>
    </border>
    <border>
      <left style="thick">
        <color rgb="FFFF0000"/>
      </left>
      <right style="double">
        <color auto="1"/>
      </right>
      <top style="thin">
        <color auto="1"/>
      </top>
      <bottom style="thin">
        <color auto="1"/>
      </bottom>
      <diagonal/>
    </border>
    <border>
      <left style="thick">
        <color rgb="FFFF0000"/>
      </left>
      <right style="double">
        <color auto="1"/>
      </right>
      <top style="thin">
        <color auto="1"/>
      </top>
      <bottom style="thick">
        <color rgb="FFFF0000"/>
      </bottom>
      <diagonal/>
    </border>
    <border>
      <left style="thick">
        <color rgb="FFFF0000"/>
      </left>
      <right/>
      <top/>
      <bottom style="thin">
        <color indexed="64"/>
      </bottom>
      <diagonal/>
    </border>
    <border>
      <left style="thick">
        <color auto="1"/>
      </left>
      <right style="thin">
        <color auto="1"/>
      </right>
      <top style="thick">
        <color auto="1"/>
      </top>
      <bottom style="thick">
        <color auto="1"/>
      </bottom>
      <diagonal/>
    </border>
    <border>
      <left style="thin">
        <color auto="1"/>
      </left>
      <right style="thin">
        <color auto="1"/>
      </right>
      <top style="thick">
        <color auto="1"/>
      </top>
      <bottom style="thick">
        <color auto="1"/>
      </bottom>
      <diagonal/>
    </border>
    <border>
      <left style="thin">
        <color auto="1"/>
      </left>
      <right style="thick">
        <color auto="1"/>
      </right>
      <top style="thick">
        <color auto="1"/>
      </top>
      <bottom style="thick">
        <color auto="1"/>
      </bottom>
      <diagonal/>
    </border>
    <border>
      <left style="thick">
        <color rgb="FFFF0000"/>
      </left>
      <right style="thick">
        <color rgb="FFFF0000"/>
      </right>
      <top style="thick">
        <color rgb="FFFF0000"/>
      </top>
      <bottom style="double">
        <color rgb="FFFF0000"/>
      </bottom>
      <diagonal/>
    </border>
    <border>
      <left style="thin">
        <color auto="1"/>
      </left>
      <right style="thin">
        <color auto="1"/>
      </right>
      <top style="thin">
        <color auto="1"/>
      </top>
      <bottom style="double">
        <color rgb="FFFF0000"/>
      </bottom>
      <diagonal/>
    </border>
    <border>
      <left style="thin">
        <color auto="1"/>
      </left>
      <right style="thick">
        <color rgb="FFFF0000"/>
      </right>
      <top style="thin">
        <color auto="1"/>
      </top>
      <bottom style="double">
        <color rgb="FFFF0000"/>
      </bottom>
      <diagonal/>
    </border>
    <border>
      <left style="thick">
        <color rgb="FFFF0000"/>
      </left>
      <right style="thick">
        <color rgb="FFFF0000"/>
      </right>
      <top style="double">
        <color rgb="FFFF0000"/>
      </top>
      <bottom style="thick">
        <color rgb="FFFF0000"/>
      </bottom>
      <diagonal/>
    </border>
    <border>
      <left style="thick">
        <color rgb="FFFF0000"/>
      </left>
      <right style="thin">
        <color auto="1"/>
      </right>
      <top/>
      <bottom style="double">
        <color rgb="FFFF0000"/>
      </bottom>
      <diagonal/>
    </border>
    <border>
      <left/>
      <right style="thick">
        <color rgb="FFFF0000"/>
      </right>
      <top/>
      <bottom style="thick">
        <color rgb="FFFF0000"/>
      </bottom>
      <diagonal/>
    </border>
    <border>
      <left/>
      <right style="thin">
        <color auto="1"/>
      </right>
      <top style="thick">
        <color rgb="FFFF0000"/>
      </top>
      <bottom style="thin">
        <color auto="1"/>
      </bottom>
      <diagonal/>
    </border>
    <border>
      <left/>
      <right/>
      <top/>
      <bottom style="thick">
        <color rgb="FFFF0000"/>
      </bottom>
      <diagonal/>
    </border>
    <border>
      <left style="thick">
        <color rgb="FFFF0000"/>
      </left>
      <right/>
      <top/>
      <bottom/>
      <diagonal/>
    </border>
    <border>
      <left style="thin">
        <color auto="1"/>
      </left>
      <right style="thick">
        <color rgb="FFFF0000"/>
      </right>
      <top/>
      <bottom style="double">
        <color rgb="FFFF0000"/>
      </bottom>
      <diagonal/>
    </border>
    <border>
      <left style="thick">
        <color auto="1"/>
      </left>
      <right style="thin">
        <color auto="1"/>
      </right>
      <top style="thick">
        <color auto="1"/>
      </top>
      <bottom/>
      <diagonal/>
    </border>
    <border>
      <left style="thin">
        <color auto="1"/>
      </left>
      <right style="thin">
        <color auto="1"/>
      </right>
      <top style="thick">
        <color auto="1"/>
      </top>
      <bottom/>
      <diagonal/>
    </border>
    <border>
      <left style="thin">
        <color auto="1"/>
      </left>
      <right style="thick">
        <color auto="1"/>
      </right>
      <top style="thick">
        <color auto="1"/>
      </top>
      <bottom/>
      <diagonal/>
    </border>
    <border>
      <left style="thick">
        <color auto="1"/>
      </left>
      <right/>
      <top style="double">
        <color auto="1"/>
      </top>
      <bottom style="thin">
        <color indexed="64"/>
      </bottom>
      <diagonal/>
    </border>
    <border>
      <left style="thin">
        <color indexed="64"/>
      </left>
      <right style="thin">
        <color indexed="64"/>
      </right>
      <top style="double">
        <color auto="1"/>
      </top>
      <bottom style="thin">
        <color indexed="64"/>
      </bottom>
      <diagonal/>
    </border>
    <border>
      <left style="thin">
        <color indexed="64"/>
      </left>
      <right style="thick">
        <color auto="1"/>
      </right>
      <top style="double">
        <color auto="1"/>
      </top>
      <bottom style="thin">
        <color indexed="64"/>
      </bottom>
      <diagonal/>
    </border>
    <border>
      <left style="thick">
        <color auto="1"/>
      </left>
      <right/>
      <top style="thin">
        <color indexed="64"/>
      </top>
      <bottom style="thin">
        <color indexed="64"/>
      </bottom>
      <diagonal/>
    </border>
    <border>
      <left style="thick">
        <color auto="1"/>
      </left>
      <right/>
      <top style="thin">
        <color indexed="64"/>
      </top>
      <bottom style="thick">
        <color auto="1"/>
      </bottom>
      <diagonal/>
    </border>
    <border>
      <left/>
      <right/>
      <top style="thick">
        <color indexed="64"/>
      </top>
      <bottom style="thin">
        <color indexed="64"/>
      </bottom>
      <diagonal/>
    </border>
    <border>
      <left style="thick">
        <color indexed="64"/>
      </left>
      <right style="thin">
        <color indexed="64"/>
      </right>
      <top style="thin">
        <color indexed="64"/>
      </top>
      <bottom style="double">
        <color indexed="64"/>
      </bottom>
      <diagonal/>
    </border>
    <border>
      <left style="thin">
        <color indexed="64"/>
      </left>
      <right style="thin">
        <color indexed="64"/>
      </right>
      <top style="thin">
        <color indexed="64"/>
      </top>
      <bottom style="double">
        <color indexed="64"/>
      </bottom>
      <diagonal/>
    </border>
    <border>
      <left style="thin">
        <color indexed="64"/>
      </left>
      <right style="thick">
        <color indexed="64"/>
      </right>
      <top style="thin">
        <color indexed="64"/>
      </top>
      <bottom style="double">
        <color indexed="64"/>
      </bottom>
      <diagonal/>
    </border>
    <border>
      <left style="thick">
        <color indexed="64"/>
      </left>
      <right/>
      <top style="thick">
        <color indexed="64"/>
      </top>
      <bottom style="thin">
        <color indexed="64"/>
      </bottom>
      <diagonal/>
    </border>
    <border>
      <left/>
      <right style="thick">
        <color indexed="64"/>
      </right>
      <top style="thick">
        <color indexed="64"/>
      </top>
      <bottom style="thin">
        <color indexed="64"/>
      </bottom>
      <diagonal/>
    </border>
    <border>
      <left style="thick">
        <color auto="1"/>
      </left>
      <right style="thick">
        <color auto="1"/>
      </right>
      <top style="thick">
        <color auto="1"/>
      </top>
      <bottom style="thin">
        <color auto="1"/>
      </bottom>
      <diagonal/>
    </border>
    <border>
      <left style="thick">
        <color auto="1"/>
      </left>
      <right style="thick">
        <color auto="1"/>
      </right>
      <top style="thin">
        <color auto="1"/>
      </top>
      <bottom style="thin">
        <color auto="1"/>
      </bottom>
      <diagonal/>
    </border>
    <border>
      <left style="thick">
        <color auto="1"/>
      </left>
      <right style="thick">
        <color auto="1"/>
      </right>
      <top style="thin">
        <color auto="1"/>
      </top>
      <bottom style="thick">
        <color auto="1"/>
      </bottom>
      <diagonal/>
    </border>
    <border>
      <left style="thick">
        <color auto="1"/>
      </left>
      <right style="thick">
        <color auto="1"/>
      </right>
      <top style="double">
        <color auto="1"/>
      </top>
      <bottom style="thick">
        <color auto="1"/>
      </bottom>
      <diagonal/>
    </border>
    <border>
      <left style="thick">
        <color auto="1"/>
      </left>
      <right style="double">
        <color auto="1"/>
      </right>
      <top style="thick">
        <color auto="1"/>
      </top>
      <bottom style="thin">
        <color auto="1"/>
      </bottom>
      <diagonal/>
    </border>
    <border>
      <left style="double">
        <color auto="1"/>
      </left>
      <right style="thick">
        <color auto="1"/>
      </right>
      <top style="thick">
        <color auto="1"/>
      </top>
      <bottom style="thin">
        <color auto="1"/>
      </bottom>
      <diagonal/>
    </border>
    <border>
      <left style="thick">
        <color auto="1"/>
      </left>
      <right style="double">
        <color auto="1"/>
      </right>
      <top style="thin">
        <color auto="1"/>
      </top>
      <bottom style="thin">
        <color auto="1"/>
      </bottom>
      <diagonal/>
    </border>
    <border>
      <left style="double">
        <color auto="1"/>
      </left>
      <right style="thick">
        <color auto="1"/>
      </right>
      <top style="thin">
        <color auto="1"/>
      </top>
      <bottom style="thin">
        <color auto="1"/>
      </bottom>
      <diagonal/>
    </border>
    <border>
      <left style="thick">
        <color auto="1"/>
      </left>
      <right style="double">
        <color auto="1"/>
      </right>
      <top style="thin">
        <color auto="1"/>
      </top>
      <bottom style="thick">
        <color auto="1"/>
      </bottom>
      <diagonal/>
    </border>
    <border>
      <left style="double">
        <color auto="1"/>
      </left>
      <right style="thick">
        <color auto="1"/>
      </right>
      <top style="thin">
        <color auto="1"/>
      </top>
      <bottom style="thick">
        <color auto="1"/>
      </bottom>
      <diagonal/>
    </border>
    <border>
      <left style="thick">
        <color auto="1"/>
      </left>
      <right/>
      <top style="thick">
        <color auto="1"/>
      </top>
      <bottom/>
      <diagonal/>
    </border>
    <border>
      <left/>
      <right/>
      <top style="thick">
        <color auto="1"/>
      </top>
      <bottom/>
      <diagonal/>
    </border>
    <border>
      <left/>
      <right style="thick">
        <color auto="1"/>
      </right>
      <top style="thick">
        <color auto="1"/>
      </top>
      <bottom/>
      <diagonal/>
    </border>
    <border>
      <left style="thick">
        <color auto="1"/>
      </left>
      <right/>
      <top/>
      <bottom/>
      <diagonal/>
    </border>
    <border>
      <left/>
      <right style="thick">
        <color auto="1"/>
      </right>
      <top/>
      <bottom/>
      <diagonal/>
    </border>
    <border>
      <left style="thick">
        <color auto="1"/>
      </left>
      <right/>
      <top/>
      <bottom style="thick">
        <color auto="1"/>
      </bottom>
      <diagonal/>
    </border>
    <border>
      <left/>
      <right/>
      <top/>
      <bottom style="thick">
        <color auto="1"/>
      </bottom>
      <diagonal/>
    </border>
    <border>
      <left/>
      <right style="thick">
        <color auto="1"/>
      </right>
      <top/>
      <bottom style="thick">
        <color auto="1"/>
      </bottom>
      <diagonal/>
    </border>
    <border>
      <left style="thin">
        <color indexed="64"/>
      </left>
      <right style="thick">
        <color indexed="64"/>
      </right>
      <top style="thin">
        <color indexed="64"/>
      </top>
      <bottom/>
      <diagonal/>
    </border>
    <border>
      <left style="thick">
        <color auto="1"/>
      </left>
      <right/>
      <top style="thick">
        <color auto="1"/>
      </top>
      <bottom style="thick">
        <color auto="1"/>
      </bottom>
      <diagonal/>
    </border>
    <border>
      <left/>
      <right/>
      <top style="thick">
        <color auto="1"/>
      </top>
      <bottom style="thick">
        <color auto="1"/>
      </bottom>
      <diagonal/>
    </border>
    <border>
      <left/>
      <right style="thick">
        <color auto="1"/>
      </right>
      <top style="thick">
        <color auto="1"/>
      </top>
      <bottom style="thick">
        <color auto="1"/>
      </bottom>
      <diagonal/>
    </border>
    <border>
      <left style="thick">
        <color indexed="64"/>
      </left>
      <right style="thick">
        <color indexed="64"/>
      </right>
      <top style="thin">
        <color indexed="64"/>
      </top>
      <bottom style="double">
        <color auto="1"/>
      </bottom>
      <diagonal/>
    </border>
    <border>
      <left style="thick">
        <color auto="1"/>
      </left>
      <right style="thin">
        <color auto="1"/>
      </right>
      <top style="thick">
        <color auto="1"/>
      </top>
      <bottom style="double">
        <color auto="1"/>
      </bottom>
      <diagonal/>
    </border>
    <border>
      <left style="thin">
        <color auto="1"/>
      </left>
      <right style="thin">
        <color auto="1"/>
      </right>
      <top style="thick">
        <color auto="1"/>
      </top>
      <bottom style="double">
        <color auto="1"/>
      </bottom>
      <diagonal/>
    </border>
    <border>
      <left style="thin">
        <color auto="1"/>
      </left>
      <right style="thick">
        <color auto="1"/>
      </right>
      <top style="thick">
        <color auto="1"/>
      </top>
      <bottom style="double">
        <color auto="1"/>
      </bottom>
      <diagonal/>
    </border>
    <border>
      <left style="thick">
        <color indexed="64"/>
      </left>
      <right style="thin">
        <color indexed="64"/>
      </right>
      <top style="double">
        <color indexed="64"/>
      </top>
      <bottom style="thin">
        <color indexed="64"/>
      </bottom>
      <diagonal/>
    </border>
  </borders>
  <cellStyleXfs count="3">
    <xf numFmtId="0" fontId="0" fillId="0" borderId="0"/>
    <xf numFmtId="0" fontId="1" fillId="0" borderId="0" applyNumberFormat="0" applyFill="0" applyBorder="0" applyAlignment="0" applyProtection="0"/>
    <xf numFmtId="44" fontId="2" fillId="0" borderId="0" applyFont="0" applyFill="0" applyBorder="0" applyAlignment="0" applyProtection="0"/>
  </cellStyleXfs>
  <cellXfs count="230">
    <xf numFmtId="0" fontId="0" fillId="0" borderId="0" xfId="0"/>
    <xf numFmtId="0" fontId="0" fillId="2" borderId="1" xfId="0" quotePrefix="1" applyFill="1" applyBorder="1" applyAlignment="1">
      <alignment horizontal="center"/>
    </xf>
    <xf numFmtId="0" fontId="0" fillId="0" borderId="0" xfId="0" applyAlignment="1">
      <alignment horizontal="center"/>
    </xf>
    <xf numFmtId="0" fontId="0" fillId="3" borderId="5" xfId="0" applyFill="1" applyBorder="1" applyAlignment="1">
      <alignment horizontal="center"/>
    </xf>
    <xf numFmtId="0" fontId="0" fillId="2" borderId="5" xfId="0" applyFill="1" applyBorder="1" applyAlignment="1">
      <alignment horizontal="center"/>
    </xf>
    <xf numFmtId="0" fontId="1" fillId="0" borderId="0" xfId="1"/>
    <xf numFmtId="0" fontId="6" fillId="0" borderId="12" xfId="0" applyFont="1" applyBorder="1" applyAlignment="1">
      <alignment horizontal="right"/>
    </xf>
    <xf numFmtId="165" fontId="6" fillId="0" borderId="13" xfId="0" applyNumberFormat="1" applyFont="1" applyBorder="1" applyAlignment="1">
      <alignment horizontal="right"/>
    </xf>
    <xf numFmtId="166" fontId="7" fillId="0" borderId="14" xfId="2" applyNumberFormat="1" applyFont="1" applyBorder="1"/>
    <xf numFmtId="166" fontId="7" fillId="0" borderId="15" xfId="2" applyNumberFormat="1" applyFont="1" applyBorder="1"/>
    <xf numFmtId="0" fontId="6" fillId="0" borderId="16" xfId="0" applyFont="1" applyBorder="1" applyAlignment="1">
      <alignment horizontal="right"/>
    </xf>
    <xf numFmtId="165" fontId="6" fillId="0" borderId="17" xfId="0" applyNumberFormat="1" applyFont="1" applyBorder="1" applyAlignment="1">
      <alignment horizontal="right"/>
    </xf>
    <xf numFmtId="166" fontId="7" fillId="0" borderId="18" xfId="2" applyNumberFormat="1" applyFont="1" applyBorder="1"/>
    <xf numFmtId="166" fontId="7" fillId="0" borderId="19" xfId="2" applyNumberFormat="1" applyFont="1" applyBorder="1"/>
    <xf numFmtId="0" fontId="0" fillId="0" borderId="16" xfId="0" applyBorder="1"/>
    <xf numFmtId="165" fontId="0" fillId="0" borderId="17" xfId="0" applyNumberFormat="1" applyBorder="1"/>
    <xf numFmtId="166" fontId="8" fillId="0" borderId="18" xfId="2" applyNumberFormat="1" applyFont="1" applyBorder="1"/>
    <xf numFmtId="166" fontId="8" fillId="0" borderId="19" xfId="2" applyNumberFormat="1" applyFont="1" applyBorder="1"/>
    <xf numFmtId="0" fontId="3" fillId="0" borderId="16" xfId="0" applyFont="1" applyBorder="1"/>
    <xf numFmtId="165" fontId="3" fillId="0" borderId="17" xfId="0" applyNumberFormat="1" applyFont="1" applyBorder="1"/>
    <xf numFmtId="166" fontId="9" fillId="0" borderId="18" xfId="2" applyNumberFormat="1" applyFont="1" applyBorder="1"/>
    <xf numFmtId="166" fontId="9" fillId="0" borderId="19" xfId="2" applyNumberFormat="1" applyFont="1" applyBorder="1"/>
    <xf numFmtId="0" fontId="3" fillId="0" borderId="20" xfId="0" applyFont="1" applyBorder="1"/>
    <xf numFmtId="165" fontId="3" fillId="0" borderId="21" xfId="0" applyNumberFormat="1" applyFont="1" applyBorder="1"/>
    <xf numFmtId="166" fontId="9" fillId="0" borderId="22" xfId="2" applyNumberFormat="1" applyFont="1" applyBorder="1"/>
    <xf numFmtId="166" fontId="9" fillId="0" borderId="23" xfId="2" applyNumberFormat="1" applyFont="1" applyBorder="1"/>
    <xf numFmtId="0" fontId="0" fillId="4" borderId="27" xfId="0" applyFill="1" applyBorder="1" applyAlignment="1">
      <alignment horizontal="center"/>
    </xf>
    <xf numFmtId="0" fontId="0" fillId="4" borderId="28" xfId="0" applyFill="1" applyBorder="1" applyAlignment="1">
      <alignment horizontal="center"/>
    </xf>
    <xf numFmtId="164" fontId="0" fillId="0" borderId="0" xfId="0" applyNumberFormat="1"/>
    <xf numFmtId="167" fontId="0" fillId="2" borderId="2" xfId="0" applyNumberFormat="1" applyFill="1" applyBorder="1" applyAlignment="1">
      <alignment horizontal="center"/>
    </xf>
    <xf numFmtId="164" fontId="0" fillId="2" borderId="6" xfId="0" applyNumberFormat="1" applyFill="1" applyBorder="1" applyAlignment="1">
      <alignment horizontal="center"/>
    </xf>
    <xf numFmtId="0" fontId="4" fillId="0" borderId="0" xfId="0" applyFont="1"/>
    <xf numFmtId="167" fontId="0" fillId="0" borderId="0" xfId="0" applyNumberFormat="1"/>
    <xf numFmtId="0" fontId="0" fillId="2" borderId="30" xfId="0" quotePrefix="1" applyFill="1" applyBorder="1" applyAlignment="1">
      <alignment horizontal="center"/>
    </xf>
    <xf numFmtId="167" fontId="0" fillId="2" borderId="31" xfId="0" applyNumberFormat="1" applyFill="1" applyBorder="1" applyAlignment="1">
      <alignment horizontal="center"/>
    </xf>
    <xf numFmtId="164" fontId="0" fillId="2" borderId="32" xfId="0" applyNumberFormat="1" applyFill="1" applyBorder="1" applyAlignment="1">
      <alignment horizontal="center"/>
    </xf>
    <xf numFmtId="2" fontId="0" fillId="0" borderId="0" xfId="0" applyNumberFormat="1"/>
    <xf numFmtId="1" fontId="0" fillId="4" borderId="29" xfId="0" applyNumberFormat="1" applyFill="1" applyBorder="1" applyAlignment="1">
      <alignment horizontal="center"/>
    </xf>
    <xf numFmtId="164" fontId="0" fillId="3" borderId="2" xfId="0" applyNumberFormat="1" applyFill="1" applyBorder="1" applyAlignment="1">
      <alignment horizontal="center"/>
    </xf>
    <xf numFmtId="164" fontId="0" fillId="3" borderId="24" xfId="0" applyNumberFormat="1" applyFill="1" applyBorder="1" applyAlignment="1">
      <alignment horizontal="center"/>
    </xf>
    <xf numFmtId="164" fontId="0" fillId="3" borderId="25" xfId="0" applyNumberFormat="1" applyFill="1" applyBorder="1" applyAlignment="1">
      <alignment horizontal="center"/>
    </xf>
    <xf numFmtId="164" fontId="0" fillId="3" borderId="26" xfId="0" applyNumberFormat="1" applyFill="1" applyBorder="1" applyAlignment="1">
      <alignment horizontal="center"/>
    </xf>
    <xf numFmtId="0" fontId="5" fillId="0" borderId="8" xfId="0" applyFont="1" applyBorder="1" applyAlignment="1">
      <alignment horizontal="center" wrapText="1"/>
    </xf>
    <xf numFmtId="0" fontId="5" fillId="0" borderId="9" xfId="0" applyFont="1" applyBorder="1" applyAlignment="1">
      <alignment horizontal="center" wrapText="1"/>
    </xf>
    <xf numFmtId="0" fontId="5" fillId="0" borderId="10" xfId="0" applyFont="1" applyBorder="1" applyAlignment="1">
      <alignment horizontal="center" wrapText="1"/>
    </xf>
    <xf numFmtId="0" fontId="5" fillId="0" borderId="11" xfId="0" applyFont="1" applyBorder="1" applyAlignment="1">
      <alignment horizontal="center" wrapText="1"/>
    </xf>
    <xf numFmtId="166" fontId="8" fillId="5" borderId="18" xfId="2" applyNumberFormat="1" applyFont="1" applyFill="1" applyBorder="1"/>
    <xf numFmtId="166" fontId="8" fillId="5" borderId="19" xfId="2" applyNumberFormat="1" applyFont="1" applyFill="1" applyBorder="1"/>
    <xf numFmtId="164" fontId="0" fillId="6" borderId="2" xfId="0" applyNumberFormat="1" applyFill="1" applyBorder="1" applyAlignment="1">
      <alignment horizontal="center"/>
    </xf>
    <xf numFmtId="3" fontId="0" fillId="0" borderId="0" xfId="0" applyNumberFormat="1" applyFill="1" applyBorder="1" applyAlignment="1">
      <alignment horizontal="center"/>
    </xf>
    <xf numFmtId="15" fontId="0" fillId="4" borderId="33" xfId="0" applyNumberFormat="1" applyFill="1" applyBorder="1" applyAlignment="1">
      <alignment horizontal="center"/>
    </xf>
    <xf numFmtId="15" fontId="0" fillId="4" borderId="34" xfId="0" applyNumberFormat="1" applyFill="1" applyBorder="1" applyAlignment="1">
      <alignment horizontal="center"/>
    </xf>
    <xf numFmtId="15" fontId="0" fillId="4" borderId="36" xfId="0" applyNumberFormat="1" applyFill="1" applyBorder="1" applyAlignment="1">
      <alignment horizontal="center"/>
    </xf>
    <xf numFmtId="15" fontId="0" fillId="4" borderId="37" xfId="0" applyNumberFormat="1" applyFill="1" applyBorder="1" applyAlignment="1">
      <alignment horizontal="center"/>
    </xf>
    <xf numFmtId="15" fontId="0" fillId="4" borderId="38" xfId="0" applyNumberFormat="1" applyFill="1" applyBorder="1" applyAlignment="1">
      <alignment horizontal="center"/>
    </xf>
    <xf numFmtId="164" fontId="0" fillId="7" borderId="31" xfId="0" applyNumberFormat="1" applyFill="1" applyBorder="1"/>
    <xf numFmtId="164" fontId="0" fillId="7" borderId="35" xfId="0" applyNumberFormat="1" applyFill="1" applyBorder="1"/>
    <xf numFmtId="164" fontId="0" fillId="7" borderId="2" xfId="0" applyNumberFormat="1" applyFill="1" applyBorder="1"/>
    <xf numFmtId="164" fontId="0" fillId="7" borderId="24" xfId="0" applyNumberFormat="1" applyFill="1" applyBorder="1"/>
    <xf numFmtId="164" fontId="0" fillId="7" borderId="25" xfId="0" applyNumberFormat="1" applyFill="1" applyBorder="1"/>
    <xf numFmtId="164" fontId="0" fillId="7" borderId="26" xfId="0" applyNumberFormat="1" applyFill="1" applyBorder="1"/>
    <xf numFmtId="164" fontId="0" fillId="7" borderId="12" xfId="0" applyNumberFormat="1" applyFill="1" applyBorder="1"/>
    <xf numFmtId="164" fontId="0" fillId="7" borderId="16" xfId="0" applyNumberFormat="1" applyFill="1" applyBorder="1"/>
    <xf numFmtId="164" fontId="0" fillId="7" borderId="39" xfId="0" applyNumberFormat="1" applyFill="1" applyBorder="1"/>
    <xf numFmtId="0" fontId="0" fillId="4" borderId="40" xfId="0" applyFill="1" applyBorder="1" applyAlignment="1">
      <alignment horizontal="center"/>
    </xf>
    <xf numFmtId="0" fontId="0" fillId="4" borderId="41" xfId="0" applyFill="1" applyBorder="1" applyAlignment="1">
      <alignment horizontal="center"/>
    </xf>
    <xf numFmtId="0" fontId="0" fillId="4" borderId="42" xfId="0" applyFill="1" applyBorder="1" applyAlignment="1">
      <alignment horizontal="center"/>
    </xf>
    <xf numFmtId="1" fontId="0" fillId="3" borderId="5" xfId="0" applyNumberFormat="1" applyFill="1" applyBorder="1" applyAlignment="1">
      <alignment horizontal="center"/>
    </xf>
    <xf numFmtId="0" fontId="0" fillId="4" borderId="43" xfId="0" applyFill="1" applyBorder="1" applyAlignment="1">
      <alignment horizontal="center"/>
    </xf>
    <xf numFmtId="164" fontId="0" fillId="3" borderId="31" xfId="0" applyNumberFormat="1" applyFill="1" applyBorder="1" applyAlignment="1">
      <alignment horizontal="center"/>
    </xf>
    <xf numFmtId="164" fontId="0" fillId="3" borderId="35" xfId="0" applyNumberFormat="1" applyFill="1" applyBorder="1" applyAlignment="1">
      <alignment horizontal="center"/>
    </xf>
    <xf numFmtId="0" fontId="0" fillId="2" borderId="3" xfId="0" quotePrefix="1" applyFill="1" applyBorder="1" applyAlignment="1">
      <alignment horizontal="center"/>
    </xf>
    <xf numFmtId="167" fontId="0" fillId="2" borderId="4" xfId="0" applyNumberFormat="1" applyFill="1" applyBorder="1" applyAlignment="1">
      <alignment horizontal="center"/>
    </xf>
    <xf numFmtId="1" fontId="0" fillId="4" borderId="48" xfId="0" applyNumberFormat="1" applyFill="1" applyBorder="1" applyAlignment="1">
      <alignment horizontal="center"/>
    </xf>
    <xf numFmtId="1" fontId="0" fillId="4" borderId="49" xfId="0" applyNumberFormat="1" applyFill="1" applyBorder="1" applyAlignment="1">
      <alignment horizontal="center"/>
    </xf>
    <xf numFmtId="0" fontId="0" fillId="0" borderId="47" xfId="0" applyBorder="1"/>
    <xf numFmtId="0" fontId="0" fillId="0" borderId="50" xfId="0" applyBorder="1"/>
    <xf numFmtId="0" fontId="0" fillId="4" borderId="51" xfId="0" applyFill="1" applyBorder="1" applyAlignment="1">
      <alignment horizontal="center"/>
    </xf>
    <xf numFmtId="15" fontId="0" fillId="4" borderId="53" xfId="0" applyNumberFormat="1" applyFill="1" applyBorder="1" applyAlignment="1">
      <alignment horizontal="center"/>
    </xf>
    <xf numFmtId="0" fontId="0" fillId="0" borderId="52" xfId="0" applyFill="1" applyBorder="1" applyAlignment="1">
      <alignment horizontal="center"/>
    </xf>
    <xf numFmtId="0" fontId="0" fillId="0" borderId="54" xfId="0" applyFill="1" applyBorder="1" applyAlignment="1">
      <alignment horizontal="center"/>
    </xf>
    <xf numFmtId="0" fontId="0" fillId="4" borderId="55" xfId="0" applyFill="1" applyBorder="1" applyAlignment="1">
      <alignment horizontal="center"/>
    </xf>
    <xf numFmtId="1" fontId="0" fillId="4" borderId="51" xfId="0" applyNumberFormat="1" applyFill="1" applyBorder="1" applyAlignment="1">
      <alignment horizontal="center"/>
    </xf>
    <xf numFmtId="1" fontId="0" fillId="4" borderId="56" xfId="0" applyNumberFormat="1" applyFill="1" applyBorder="1" applyAlignment="1">
      <alignment horizontal="center"/>
    </xf>
    <xf numFmtId="0" fontId="0" fillId="7" borderId="44" xfId="0" applyFill="1" applyBorder="1" applyAlignment="1">
      <alignment horizontal="center"/>
    </xf>
    <xf numFmtId="15" fontId="0" fillId="7" borderId="45" xfId="0" applyNumberFormat="1" applyFill="1" applyBorder="1" applyAlignment="1">
      <alignment horizontal="center"/>
    </xf>
    <xf numFmtId="164" fontId="0" fillId="7" borderId="46" xfId="0" applyNumberFormat="1" applyFill="1" applyBorder="1" applyAlignment="1">
      <alignment horizontal="center"/>
    </xf>
    <xf numFmtId="0" fontId="0" fillId="4" borderId="57" xfId="0" applyFill="1" applyBorder="1" applyAlignment="1">
      <alignment horizontal="center"/>
    </xf>
    <xf numFmtId="15" fontId="0" fillId="4" borderId="58" xfId="0" applyNumberFormat="1" applyFill="1" applyBorder="1" applyAlignment="1">
      <alignment horizontal="center"/>
    </xf>
    <xf numFmtId="15" fontId="0" fillId="4" borderId="59" xfId="0" applyNumberFormat="1" applyFill="1" applyBorder="1" applyAlignment="1">
      <alignment horizontal="center"/>
    </xf>
    <xf numFmtId="0" fontId="0" fillId="4" borderId="60" xfId="0" applyFill="1" applyBorder="1" applyAlignment="1">
      <alignment horizontal="center"/>
    </xf>
    <xf numFmtId="164" fontId="0" fillId="6" borderId="61" xfId="0" applyNumberFormat="1" applyFill="1" applyBorder="1" applyAlignment="1">
      <alignment horizontal="center"/>
    </xf>
    <xf numFmtId="164" fontId="0" fillId="3" borderId="61" xfId="0" applyNumberFormat="1" applyFill="1" applyBorder="1" applyAlignment="1">
      <alignment horizontal="center"/>
    </xf>
    <xf numFmtId="164" fontId="0" fillId="3" borderId="62" xfId="0" applyNumberFormat="1" applyFill="1" applyBorder="1" applyAlignment="1">
      <alignment horizontal="center"/>
    </xf>
    <xf numFmtId="0" fontId="0" fillId="4" borderId="63" xfId="0" applyFill="1" applyBorder="1" applyAlignment="1">
      <alignment horizontal="center"/>
    </xf>
    <xf numFmtId="164" fontId="0" fillId="3" borderId="6" xfId="0" applyNumberFormat="1" applyFill="1" applyBorder="1" applyAlignment="1">
      <alignment horizontal="center"/>
    </xf>
    <xf numFmtId="0" fontId="0" fillId="4" borderId="64" xfId="0" applyFill="1" applyBorder="1" applyAlignment="1">
      <alignment horizontal="center"/>
    </xf>
    <xf numFmtId="164" fontId="0" fillId="6" borderId="4" xfId="0" applyNumberFormat="1" applyFill="1" applyBorder="1" applyAlignment="1">
      <alignment horizontal="center"/>
    </xf>
    <xf numFmtId="164" fontId="0" fillId="3" borderId="4" xfId="0" applyNumberFormat="1" applyFill="1" applyBorder="1" applyAlignment="1">
      <alignment horizontal="center"/>
    </xf>
    <xf numFmtId="164" fontId="0" fillId="3" borderId="7" xfId="0" applyNumberFormat="1" applyFill="1" applyBorder="1" applyAlignment="1">
      <alignment horizontal="center"/>
    </xf>
    <xf numFmtId="2" fontId="0" fillId="2" borderId="5" xfId="0" applyNumberFormat="1" applyFill="1" applyBorder="1" applyAlignment="1">
      <alignment horizontal="center"/>
    </xf>
    <xf numFmtId="0" fontId="4" fillId="0" borderId="0" xfId="0" applyFont="1" applyAlignment="1">
      <alignment horizontal="left"/>
    </xf>
    <xf numFmtId="10" fontId="0" fillId="2" borderId="5" xfId="0" applyNumberFormat="1" applyFill="1" applyBorder="1" applyAlignment="1">
      <alignment horizontal="center"/>
    </xf>
    <xf numFmtId="0" fontId="0" fillId="0" borderId="0" xfId="0" applyFont="1"/>
    <xf numFmtId="167" fontId="10" fillId="0" borderId="0" xfId="0" applyNumberFormat="1" applyFont="1"/>
    <xf numFmtId="0" fontId="0" fillId="7" borderId="45" xfId="0" applyFill="1" applyBorder="1" applyAlignment="1">
      <alignment horizontal="center"/>
    </xf>
    <xf numFmtId="4" fontId="0" fillId="0" borderId="0" xfId="0" applyNumberFormat="1"/>
    <xf numFmtId="168" fontId="0" fillId="0" borderId="0" xfId="0" applyNumberFormat="1" applyFont="1"/>
    <xf numFmtId="15" fontId="0" fillId="0" borderId="0" xfId="0" applyNumberFormat="1"/>
    <xf numFmtId="3" fontId="0" fillId="2" borderId="5" xfId="0" applyNumberFormat="1" applyFill="1" applyBorder="1" applyAlignment="1">
      <alignment horizontal="center"/>
    </xf>
    <xf numFmtId="1" fontId="0" fillId="2" borderId="5" xfId="0" applyNumberFormat="1" applyFill="1" applyBorder="1" applyAlignment="1">
      <alignment horizontal="center"/>
    </xf>
    <xf numFmtId="0" fontId="4" fillId="0" borderId="0" xfId="0" applyFont="1" applyAlignment="1">
      <alignment horizontal="right"/>
    </xf>
    <xf numFmtId="0" fontId="0" fillId="9" borderId="75" xfId="0" applyFill="1" applyBorder="1" applyAlignment="1">
      <alignment horizontal="center"/>
    </xf>
    <xf numFmtId="0" fontId="0" fillId="9" borderId="76" xfId="0" applyFill="1" applyBorder="1" applyAlignment="1">
      <alignment horizontal="center"/>
    </xf>
    <xf numFmtId="167" fontId="0" fillId="3" borderId="77" xfId="0" applyNumberFormat="1" applyFill="1" applyBorder="1" applyAlignment="1">
      <alignment horizontal="center"/>
    </xf>
    <xf numFmtId="1" fontId="0" fillId="2" borderId="78" xfId="0" applyNumberFormat="1" applyFill="1" applyBorder="1" applyAlignment="1">
      <alignment horizontal="center"/>
    </xf>
    <xf numFmtId="167" fontId="0" fillId="3" borderId="79" xfId="0" applyNumberFormat="1" applyFill="1" applyBorder="1" applyAlignment="1">
      <alignment horizontal="center"/>
    </xf>
    <xf numFmtId="1" fontId="0" fillId="2" borderId="80" xfId="0" applyNumberFormat="1" applyFill="1" applyBorder="1" applyAlignment="1">
      <alignment horizontal="center"/>
    </xf>
    <xf numFmtId="169" fontId="0" fillId="0" borderId="0" xfId="0" applyNumberFormat="1"/>
    <xf numFmtId="164" fontId="0" fillId="3" borderId="0" xfId="0" applyNumberFormat="1" applyFill="1" applyBorder="1" applyAlignment="1">
      <alignment horizontal="center"/>
    </xf>
    <xf numFmtId="0" fontId="0" fillId="9" borderId="0" xfId="0" applyFill="1"/>
    <xf numFmtId="1" fontId="4" fillId="0" borderId="0" xfId="0" applyNumberFormat="1" applyFont="1" applyAlignment="1">
      <alignment horizontal="right"/>
    </xf>
    <xf numFmtId="167" fontId="0" fillId="2" borderId="71" xfId="0" applyNumberFormat="1" applyFill="1" applyBorder="1" applyAlignment="1">
      <alignment horizontal="center"/>
    </xf>
    <xf numFmtId="167" fontId="0" fillId="2" borderId="72" xfId="0" applyNumberFormat="1" applyFill="1" applyBorder="1" applyAlignment="1">
      <alignment horizontal="center"/>
    </xf>
    <xf numFmtId="167" fontId="0" fillId="2" borderId="73" xfId="0" applyNumberFormat="1" applyFill="1" applyBorder="1" applyAlignment="1">
      <alignment horizontal="center"/>
    </xf>
    <xf numFmtId="0" fontId="0" fillId="6" borderId="66" xfId="0" quotePrefix="1" applyFill="1" applyBorder="1" applyAlignment="1">
      <alignment horizontal="center"/>
    </xf>
    <xf numFmtId="167" fontId="0" fillId="6" borderId="67" xfId="0" applyNumberFormat="1" applyFill="1" applyBorder="1" applyAlignment="1">
      <alignment horizontal="center"/>
    </xf>
    <xf numFmtId="164" fontId="0" fillId="6" borderId="68" xfId="0" applyNumberFormat="1" applyFill="1" applyBorder="1" applyAlignment="1">
      <alignment horizontal="center"/>
    </xf>
    <xf numFmtId="164" fontId="11" fillId="10" borderId="74" xfId="0" applyNumberFormat="1" applyFont="1" applyFill="1" applyBorder="1" applyAlignment="1">
      <alignment horizontal="center"/>
    </xf>
    <xf numFmtId="0" fontId="0" fillId="0" borderId="0" xfId="0" applyAlignment="1">
      <alignment vertical="center"/>
    </xf>
    <xf numFmtId="14" fontId="0" fillId="0" borderId="0" xfId="0" applyNumberFormat="1"/>
    <xf numFmtId="1" fontId="0" fillId="0" borderId="0" xfId="0" applyNumberFormat="1"/>
    <xf numFmtId="168" fontId="0" fillId="0" borderId="0" xfId="0" applyNumberFormat="1"/>
    <xf numFmtId="164" fontId="0" fillId="2" borderId="89" xfId="0" applyNumberFormat="1" applyFill="1" applyBorder="1" applyAlignment="1">
      <alignment horizontal="center"/>
    </xf>
    <xf numFmtId="0" fontId="0" fillId="11" borderId="81" xfId="0" applyFill="1" applyBorder="1"/>
    <xf numFmtId="0" fontId="0" fillId="11" borderId="82" xfId="0" applyFill="1" applyBorder="1"/>
    <xf numFmtId="0" fontId="0" fillId="11" borderId="84" xfId="0" applyFill="1" applyBorder="1"/>
    <xf numFmtId="0" fontId="0" fillId="11" borderId="0" xfId="0" applyFill="1" applyBorder="1"/>
    <xf numFmtId="0" fontId="0" fillId="11" borderId="86" xfId="0" applyFill="1" applyBorder="1"/>
    <xf numFmtId="0" fontId="0" fillId="11" borderId="87" xfId="0" applyFill="1" applyBorder="1"/>
    <xf numFmtId="0" fontId="0" fillId="11" borderId="88" xfId="0" applyFill="1" applyBorder="1"/>
    <xf numFmtId="4" fontId="0" fillId="2" borderId="5" xfId="0" applyNumberFormat="1" applyFill="1" applyBorder="1" applyAlignment="1">
      <alignment horizontal="center"/>
    </xf>
    <xf numFmtId="0" fontId="0" fillId="11" borderId="0" xfId="0" applyFill="1" applyBorder="1" applyAlignment="1">
      <alignment horizontal="left"/>
    </xf>
    <xf numFmtId="1" fontId="0" fillId="12" borderId="5" xfId="0" applyNumberFormat="1" applyFill="1" applyBorder="1" applyAlignment="1">
      <alignment horizontal="center"/>
    </xf>
    <xf numFmtId="0" fontId="4" fillId="11" borderId="0" xfId="0" applyFont="1" applyFill="1" applyBorder="1"/>
    <xf numFmtId="0" fontId="0" fillId="13" borderId="81" xfId="0" applyFill="1" applyBorder="1"/>
    <xf numFmtId="0" fontId="0" fillId="13" borderId="82" xfId="0" applyFill="1" applyBorder="1"/>
    <xf numFmtId="0" fontId="0" fillId="13" borderId="83" xfId="0" applyFill="1" applyBorder="1"/>
    <xf numFmtId="0" fontId="0" fillId="13" borderId="84" xfId="0" applyFill="1" applyBorder="1"/>
    <xf numFmtId="0" fontId="0" fillId="13" borderId="0" xfId="0" applyFill="1" applyBorder="1"/>
    <xf numFmtId="0" fontId="0" fillId="13" borderId="0" xfId="0" applyFill="1" applyBorder="1" applyAlignment="1">
      <alignment horizontal="right"/>
    </xf>
    <xf numFmtId="0" fontId="0" fillId="13" borderId="85" xfId="0" applyFill="1" applyBorder="1"/>
    <xf numFmtId="0" fontId="0" fillId="13" borderId="86" xfId="0" applyFill="1" applyBorder="1"/>
    <xf numFmtId="0" fontId="0" fillId="13" borderId="87" xfId="0" applyFill="1" applyBorder="1"/>
    <xf numFmtId="0" fontId="0" fillId="13" borderId="88" xfId="0" applyFill="1" applyBorder="1"/>
    <xf numFmtId="0" fontId="4" fillId="13" borderId="84" xfId="0" applyFont="1" applyFill="1" applyBorder="1"/>
    <xf numFmtId="0" fontId="4" fillId="13" borderId="0" xfId="0" applyFont="1" applyFill="1" applyBorder="1" applyAlignment="1">
      <alignment horizontal="right"/>
    </xf>
    <xf numFmtId="0" fontId="0" fillId="13" borderId="0" xfId="0" applyFill="1" applyBorder="1" applyAlignment="1">
      <alignment horizontal="center"/>
    </xf>
    <xf numFmtId="0" fontId="0" fillId="14" borderId="81" xfId="0" applyFill="1" applyBorder="1"/>
    <xf numFmtId="0" fontId="0" fillId="14" borderId="82" xfId="0" applyFill="1" applyBorder="1"/>
    <xf numFmtId="0" fontId="0" fillId="14" borderId="83" xfId="0" applyFill="1" applyBorder="1"/>
    <xf numFmtId="0" fontId="4" fillId="14" borderId="84" xfId="0" applyFont="1" applyFill="1" applyBorder="1"/>
    <xf numFmtId="0" fontId="0" fillId="14" borderId="0" xfId="0" applyFill="1" applyBorder="1"/>
    <xf numFmtId="0" fontId="0" fillId="14" borderId="85" xfId="0" applyFill="1" applyBorder="1"/>
    <xf numFmtId="0" fontId="0" fillId="14" borderId="84" xfId="0" applyFill="1" applyBorder="1"/>
    <xf numFmtId="164" fontId="0" fillId="14" borderId="0" xfId="0" applyNumberFormat="1" applyFill="1" applyBorder="1" applyAlignment="1">
      <alignment horizontal="right"/>
    </xf>
    <xf numFmtId="0" fontId="4" fillId="14" borderId="0" xfId="0" applyFont="1" applyFill="1" applyBorder="1" applyAlignment="1">
      <alignment horizontal="right"/>
    </xf>
    <xf numFmtId="0" fontId="0" fillId="14" borderId="0" xfId="0" applyFont="1" applyFill="1" applyBorder="1" applyAlignment="1">
      <alignment horizontal="center"/>
    </xf>
    <xf numFmtId="0" fontId="0" fillId="14" borderId="0" xfId="0" applyFill="1" applyBorder="1" applyAlignment="1">
      <alignment horizontal="right"/>
    </xf>
    <xf numFmtId="0" fontId="0" fillId="14" borderId="87" xfId="0" applyFill="1" applyBorder="1"/>
    <xf numFmtId="0" fontId="0" fillId="14" borderId="88" xfId="0" applyFill="1" applyBorder="1"/>
    <xf numFmtId="170" fontId="0" fillId="12" borderId="5" xfId="0" applyNumberFormat="1" applyFill="1" applyBorder="1" applyAlignment="1">
      <alignment horizontal="center"/>
    </xf>
    <xf numFmtId="0" fontId="0" fillId="8" borderId="71" xfId="0" applyFill="1" applyBorder="1" applyAlignment="1">
      <alignment horizontal="center"/>
    </xf>
    <xf numFmtId="0" fontId="0" fillId="8" borderId="72" xfId="0" applyFill="1" applyBorder="1" applyAlignment="1">
      <alignment horizontal="center"/>
    </xf>
    <xf numFmtId="0" fontId="0" fillId="8" borderId="73" xfId="0" applyFill="1" applyBorder="1" applyAlignment="1">
      <alignment horizontal="center"/>
    </xf>
    <xf numFmtId="164" fontId="14" fillId="2" borderId="5" xfId="0" applyNumberFormat="1" applyFont="1" applyFill="1" applyBorder="1" applyAlignment="1">
      <alignment horizontal="center" vertical="center"/>
    </xf>
    <xf numFmtId="0" fontId="14" fillId="0" borderId="0" xfId="0" applyFont="1" applyAlignment="1">
      <alignment horizontal="left" vertical="center"/>
    </xf>
    <xf numFmtId="164" fontId="13" fillId="10" borderId="5" xfId="0" applyNumberFormat="1" applyFont="1" applyFill="1" applyBorder="1" applyAlignment="1">
      <alignment horizontal="center"/>
    </xf>
    <xf numFmtId="164" fontId="4" fillId="2" borderId="74" xfId="0" applyNumberFormat="1" applyFont="1" applyFill="1" applyBorder="1" applyAlignment="1">
      <alignment horizontal="center"/>
    </xf>
    <xf numFmtId="0" fontId="0" fillId="8" borderId="5" xfId="0" applyFill="1" applyBorder="1" applyAlignment="1">
      <alignment horizontal="center"/>
    </xf>
    <xf numFmtId="14" fontId="0" fillId="3" borderId="5" xfId="0" applyNumberFormat="1" applyFill="1" applyBorder="1" applyAlignment="1">
      <alignment horizontal="center"/>
    </xf>
    <xf numFmtId="0" fontId="4" fillId="0" borderId="0" xfId="0" applyFont="1" applyAlignment="1">
      <alignment horizontal="center"/>
    </xf>
    <xf numFmtId="0" fontId="0" fillId="0" borderId="0" xfId="0" applyFill="1" applyBorder="1"/>
    <xf numFmtId="0" fontId="4" fillId="0" borderId="84" xfId="0" applyFont="1" applyFill="1" applyBorder="1" applyAlignment="1">
      <alignment horizontal="left"/>
    </xf>
    <xf numFmtId="0" fontId="0" fillId="8" borderId="93" xfId="0" applyFill="1" applyBorder="1" applyAlignment="1">
      <alignment horizontal="center"/>
    </xf>
    <xf numFmtId="10" fontId="0" fillId="0" borderId="0" xfId="0" applyNumberFormat="1"/>
    <xf numFmtId="9" fontId="0" fillId="0" borderId="0" xfId="0" applyNumberFormat="1"/>
    <xf numFmtId="0" fontId="0" fillId="0" borderId="0" xfId="0" applyAlignment="1">
      <alignment horizontal="right"/>
    </xf>
    <xf numFmtId="164" fontId="0" fillId="3" borderId="72" xfId="0" applyNumberFormat="1" applyFill="1" applyBorder="1"/>
    <xf numFmtId="0" fontId="0" fillId="3" borderId="72" xfId="0" applyFill="1" applyBorder="1"/>
    <xf numFmtId="10" fontId="0" fillId="3" borderId="71" xfId="0" applyNumberFormat="1" applyFill="1" applyBorder="1"/>
    <xf numFmtId="10" fontId="0" fillId="3" borderId="72" xfId="0" applyNumberFormat="1" applyFill="1" applyBorder="1"/>
    <xf numFmtId="0" fontId="0" fillId="2" borderId="71" xfId="0" applyFill="1" applyBorder="1"/>
    <xf numFmtId="0" fontId="0" fillId="2" borderId="72" xfId="0" applyFill="1" applyBorder="1"/>
    <xf numFmtId="165" fontId="0" fillId="2" borderId="72" xfId="0" applyNumberFormat="1" applyFill="1" applyBorder="1"/>
    <xf numFmtId="164" fontId="0" fillId="2" borderId="72" xfId="0" applyNumberFormat="1" applyFill="1" applyBorder="1"/>
    <xf numFmtId="164" fontId="0" fillId="2" borderId="73" xfId="0" applyNumberFormat="1" applyFill="1" applyBorder="1"/>
    <xf numFmtId="169" fontId="0" fillId="2" borderId="72" xfId="0" applyNumberFormat="1" applyFill="1" applyBorder="1"/>
    <xf numFmtId="169" fontId="0" fillId="2" borderId="73" xfId="0" applyNumberFormat="1" applyFill="1" applyBorder="1"/>
    <xf numFmtId="164" fontId="0" fillId="2" borderId="0" xfId="0" applyNumberFormat="1" applyFill="1"/>
    <xf numFmtId="0" fontId="0" fillId="3" borderId="1" xfId="0" applyFill="1" applyBorder="1" applyAlignment="1">
      <alignment horizontal="center"/>
    </xf>
    <xf numFmtId="0" fontId="0" fillId="3" borderId="2" xfId="0" applyFill="1" applyBorder="1" applyAlignment="1">
      <alignment horizontal="center"/>
    </xf>
    <xf numFmtId="164" fontId="0" fillId="2" borderId="2" xfId="0" applyNumberFormat="1" applyFill="1" applyBorder="1" applyAlignment="1">
      <alignment horizontal="center"/>
    </xf>
    <xf numFmtId="0" fontId="0" fillId="11" borderId="1" xfId="0" applyFill="1" applyBorder="1" applyAlignment="1">
      <alignment horizontal="center"/>
    </xf>
    <xf numFmtId="0" fontId="0" fillId="11" borderId="2" xfId="0" applyFill="1" applyBorder="1" applyAlignment="1">
      <alignment horizontal="center"/>
    </xf>
    <xf numFmtId="164" fontId="0" fillId="11" borderId="2" xfId="0" applyNumberFormat="1" applyFill="1" applyBorder="1" applyAlignment="1">
      <alignment horizontal="center"/>
    </xf>
    <xf numFmtId="164" fontId="0" fillId="11" borderId="6" xfId="0" applyNumberFormat="1" applyFill="1" applyBorder="1" applyAlignment="1">
      <alignment horizontal="center"/>
    </xf>
    <xf numFmtId="0" fontId="0" fillId="11" borderId="3" xfId="0" applyFill="1" applyBorder="1" applyAlignment="1">
      <alignment horizontal="center"/>
    </xf>
    <xf numFmtId="0" fontId="0" fillId="11" borderId="4" xfId="0" applyFill="1" applyBorder="1" applyAlignment="1">
      <alignment horizontal="center"/>
    </xf>
    <xf numFmtId="164" fontId="0" fillId="11" borderId="4" xfId="0" applyNumberFormat="1" applyFill="1" applyBorder="1" applyAlignment="1">
      <alignment horizontal="center"/>
    </xf>
    <xf numFmtId="164" fontId="0" fillId="11" borderId="7" xfId="0" applyNumberFormat="1" applyFill="1" applyBorder="1" applyAlignment="1">
      <alignment horizontal="center"/>
    </xf>
    <xf numFmtId="0" fontId="0" fillId="3" borderId="30" xfId="0" applyFill="1" applyBorder="1" applyAlignment="1">
      <alignment horizontal="center"/>
    </xf>
    <xf numFmtId="0" fontId="0" fillId="3" borderId="31" xfId="0" applyFill="1" applyBorder="1" applyAlignment="1">
      <alignment horizontal="center"/>
    </xf>
    <xf numFmtId="164" fontId="0" fillId="2" borderId="31" xfId="0" applyNumberFormat="1" applyFill="1" applyBorder="1" applyAlignment="1">
      <alignment horizontal="center"/>
    </xf>
    <xf numFmtId="0" fontId="0" fillId="4" borderId="94" xfId="0" applyFill="1" applyBorder="1" applyAlignment="1">
      <alignment horizontal="center"/>
    </xf>
    <xf numFmtId="0" fontId="0" fillId="4" borderId="95" xfId="0" applyFill="1" applyBorder="1" applyAlignment="1">
      <alignment horizontal="center"/>
    </xf>
    <xf numFmtId="0" fontId="0" fillId="4" borderId="96" xfId="0" applyFill="1" applyBorder="1" applyAlignment="1">
      <alignment horizontal="center"/>
    </xf>
    <xf numFmtId="0" fontId="0" fillId="4" borderId="59" xfId="0" applyFill="1" applyBorder="1" applyAlignment="1">
      <alignment horizontal="center"/>
    </xf>
    <xf numFmtId="0" fontId="0" fillId="3" borderId="97" xfId="0" applyFill="1" applyBorder="1" applyAlignment="1">
      <alignment horizontal="center"/>
    </xf>
    <xf numFmtId="0" fontId="0" fillId="3" borderId="3" xfId="0" applyFill="1" applyBorder="1" applyAlignment="1">
      <alignment horizontal="center"/>
    </xf>
    <xf numFmtId="0" fontId="15" fillId="0" borderId="0" xfId="0" applyFont="1" applyAlignment="1">
      <alignment vertical="center"/>
    </xf>
    <xf numFmtId="0" fontId="15" fillId="0" borderId="0" xfId="0" applyFont="1" applyAlignment="1">
      <alignment vertical="center" wrapText="1"/>
    </xf>
    <xf numFmtId="0" fontId="16" fillId="0" borderId="0" xfId="0" applyFont="1" applyAlignment="1">
      <alignment wrapText="1"/>
    </xf>
    <xf numFmtId="0" fontId="18" fillId="0" borderId="0" xfId="0" applyFont="1" applyAlignment="1">
      <alignment horizontal="left" vertical="center" wrapText="1"/>
    </xf>
    <xf numFmtId="0" fontId="10" fillId="6" borderId="69" xfId="0" applyFont="1" applyFill="1" applyBorder="1" applyAlignment="1">
      <alignment horizontal="center"/>
    </xf>
    <xf numFmtId="0" fontId="10" fillId="6" borderId="65" xfId="0" applyFont="1" applyFill="1" applyBorder="1" applyAlignment="1">
      <alignment horizontal="center"/>
    </xf>
    <xf numFmtId="0" fontId="10" fillId="6" borderId="70" xfId="0" applyFont="1" applyFill="1" applyBorder="1" applyAlignment="1">
      <alignment horizontal="center"/>
    </xf>
    <xf numFmtId="0" fontId="12" fillId="15" borderId="90" xfId="0" applyFont="1" applyFill="1" applyBorder="1" applyAlignment="1">
      <alignment horizontal="center"/>
    </xf>
    <xf numFmtId="0" fontId="12" fillId="15" borderId="91" xfId="0" applyFont="1" applyFill="1" applyBorder="1" applyAlignment="1">
      <alignment horizontal="center"/>
    </xf>
    <xf numFmtId="0" fontId="12" fillId="15" borderId="92" xfId="0" applyFont="1" applyFill="1" applyBorder="1" applyAlignment="1">
      <alignment horizontal="center"/>
    </xf>
  </cellXfs>
  <cellStyles count="3">
    <cellStyle name="Lien hypertexte" xfId="1" builtinId="8"/>
    <cellStyle name="Monétaire" xfId="2" builtinId="4"/>
    <cellStyle name="Normal" xfId="0" builtinId="0"/>
  </cellStyles>
  <dxfs count="14">
    <dxf>
      <font>
        <b val="0"/>
        <i val="0"/>
        <strike val="0"/>
        <condense val="0"/>
        <extend val="0"/>
        <outline val="0"/>
        <shadow val="0"/>
        <u val="none"/>
        <vertAlign val="baseline"/>
        <sz val="12"/>
        <color rgb="FFFF0000"/>
        <name val="Calibri"/>
        <scheme val="minor"/>
      </font>
      <numFmt numFmtId="166" formatCode="_ * #,##0_)\ &quot;$&quot;_ ;_ * \(#,##0\)\ &quot;$&quot;_ ;_ * &quot;-&quot;??_)\ &quot;$&quot;_ ;_ @_ "/>
      <border diagonalUp="0" diagonalDown="0">
        <left style="thin">
          <color indexed="64"/>
        </left>
        <right/>
        <top style="thin">
          <color indexed="64"/>
        </top>
        <bottom style="thin">
          <color indexed="64"/>
        </bottom>
        <vertical/>
        <horizontal/>
      </border>
    </dxf>
    <dxf>
      <font>
        <b val="0"/>
        <i val="0"/>
        <strike val="0"/>
        <condense val="0"/>
        <extend val="0"/>
        <outline val="0"/>
        <shadow val="0"/>
        <u val="none"/>
        <vertAlign val="baseline"/>
        <sz val="12"/>
        <color rgb="FFFF0000"/>
        <name val="Calibri"/>
        <scheme val="minor"/>
      </font>
      <numFmt numFmtId="166" formatCode="_ * #,##0_)\ &quot;$&quot;_ ;_ * \(#,##0\)\ &quot;$&quot;_ ;_ * &quot;-&quot;??_)\ &quot;$&quot;_ ;_ @_ "/>
      <border diagonalUp="0" diagonalDown="0">
        <left style="thin">
          <color indexed="64"/>
        </left>
        <right style="medium">
          <color indexed="64"/>
        </right>
        <top style="thin">
          <color indexed="64"/>
        </top>
        <bottom style="thin">
          <color indexed="64"/>
        </bottom>
        <vertical/>
        <horizontal/>
      </border>
    </dxf>
    <dxf>
      <font>
        <b val="0"/>
        <i val="0"/>
        <strike val="0"/>
        <condense val="0"/>
        <extend val="0"/>
        <outline val="0"/>
        <shadow val="0"/>
        <u val="none"/>
        <vertAlign val="baseline"/>
        <sz val="12"/>
        <color rgb="FFFF0000"/>
        <name val="Calibri"/>
        <scheme val="minor"/>
      </font>
      <numFmt numFmtId="166" formatCode="_ * #,##0_)\ &quot;$&quot;_ ;_ * \(#,##0\)\ &quot;$&quot;_ ;_ * &quot;-&quot;??_)\ &quot;$&quot;_ ;_ @_ "/>
      <border diagonalUp="0" diagonalDown="0">
        <left style="thin">
          <color indexed="64"/>
        </left>
        <right style="medium">
          <color indexed="64"/>
        </right>
        <top style="thin">
          <color indexed="64"/>
        </top>
        <bottom style="thin">
          <color indexed="64"/>
        </bottom>
        <vertical/>
        <horizontal/>
      </border>
    </dxf>
    <dxf>
      <font>
        <b val="0"/>
        <i val="0"/>
        <strike val="0"/>
        <condense val="0"/>
        <extend val="0"/>
        <outline val="0"/>
        <shadow val="0"/>
        <u val="none"/>
        <vertAlign val="baseline"/>
        <sz val="12"/>
        <color rgb="FFFF0000"/>
        <name val="Calibri"/>
        <scheme val="minor"/>
      </font>
      <numFmt numFmtId="166" formatCode="_ * #,##0_)\ &quot;$&quot;_ ;_ * \(#,##0\)\ &quot;$&quot;_ ;_ * &quot;-&quot;??_)\ &quot;$&quot;_ ;_ @_ "/>
      <border diagonalUp="0" diagonalDown="0">
        <left style="thin">
          <color indexed="64"/>
        </left>
        <right style="medium">
          <color indexed="64"/>
        </right>
        <top style="thin">
          <color indexed="64"/>
        </top>
        <bottom style="thin">
          <color indexed="64"/>
        </bottom>
        <vertical/>
        <horizontal/>
      </border>
    </dxf>
    <dxf>
      <font>
        <b val="0"/>
        <i val="0"/>
        <strike val="0"/>
        <condense val="0"/>
        <extend val="0"/>
        <outline val="0"/>
        <shadow val="0"/>
        <u val="none"/>
        <vertAlign val="baseline"/>
        <sz val="12"/>
        <color rgb="FFFF0000"/>
        <name val="Calibri"/>
        <scheme val="minor"/>
      </font>
      <numFmt numFmtId="166" formatCode="_ * #,##0_)\ &quot;$&quot;_ ;_ * \(#,##0\)\ &quot;$&quot;_ ;_ * &quot;-&quot;??_)\ &quot;$&quot;_ ;_ @_ "/>
      <border diagonalUp="0" diagonalDown="0" outline="0">
        <left/>
        <right style="medium">
          <color indexed="64"/>
        </right>
        <top style="thin">
          <color indexed="64"/>
        </top>
        <bottom style="thin">
          <color indexed="64"/>
        </bottom>
      </border>
    </dxf>
    <dxf>
      <font>
        <b val="0"/>
        <i val="0"/>
        <strike val="0"/>
        <condense val="0"/>
        <extend val="0"/>
        <outline val="0"/>
        <shadow val="0"/>
        <u val="none"/>
        <vertAlign val="baseline"/>
        <sz val="11"/>
        <color rgb="FFFF0000"/>
        <name val="Calibri"/>
        <scheme val="minor"/>
      </font>
      <numFmt numFmtId="165" formatCode="0.0"/>
      <border diagonalUp="0" diagonalDown="0" outline="0">
        <left/>
        <right/>
        <top style="thin">
          <color indexed="64"/>
        </top>
        <bottom style="thin">
          <color indexed="64"/>
        </bottom>
      </border>
    </dxf>
    <dxf>
      <font>
        <b val="0"/>
        <i val="0"/>
        <strike val="0"/>
        <condense val="0"/>
        <extend val="0"/>
        <outline val="0"/>
        <shadow val="0"/>
        <u val="none"/>
        <vertAlign val="baseline"/>
        <sz val="11"/>
        <color rgb="FFFF0000"/>
        <name val="Calibri"/>
        <scheme val="minor"/>
      </font>
      <border diagonalUp="0" diagonalDown="0" outline="0">
        <left/>
        <right/>
        <top style="thin">
          <color indexed="64"/>
        </top>
        <bottom style="thin">
          <color indexed="64"/>
        </bottom>
      </border>
    </dxf>
    <dxf>
      <border diagonalUp="0" diagonalDown="0">
        <left style="medium">
          <color indexed="64"/>
        </left>
        <right style="medium">
          <color indexed="64"/>
        </right>
        <top style="medium">
          <color indexed="64"/>
        </top>
        <bottom style="medium">
          <color indexed="64"/>
        </bottom>
      </border>
    </dxf>
    <dxf>
      <font>
        <b val="0"/>
        <i val="0"/>
        <strike val="0"/>
        <condense val="0"/>
        <extend val="0"/>
        <outline val="0"/>
        <shadow val="0"/>
        <u val="none"/>
        <vertAlign val="baseline"/>
        <sz val="12"/>
        <color rgb="FFFF0000"/>
        <name val="Calibri"/>
        <scheme val="minor"/>
      </font>
    </dxf>
    <dxf>
      <border outline="0">
        <bottom style="medium">
          <color indexed="64"/>
        </bottom>
      </border>
    </dxf>
    <dxf>
      <font>
        <b/>
        <i val="0"/>
        <strike val="0"/>
        <condense val="0"/>
        <extend val="0"/>
        <outline val="0"/>
        <shadow val="0"/>
        <u val="none"/>
        <vertAlign val="baseline"/>
        <sz val="12"/>
        <color theme="1"/>
        <name val="Calibri"/>
        <scheme val="minor"/>
      </font>
      <alignment horizontal="center" vertical="bottom" textRotation="0" wrapText="1" indent="0" justifyLastLine="0" shrinkToFit="0" readingOrder="0"/>
    </dxf>
    <dxf>
      <fill>
        <patternFill>
          <bgColor rgb="FF00B0F0"/>
        </patternFill>
      </fill>
    </dxf>
    <dxf>
      <fill>
        <patternFill>
          <bgColor rgb="FF00FF99"/>
        </patternFill>
      </fill>
    </dxf>
    <dxf>
      <font>
        <color auto="1"/>
      </font>
      <fill>
        <patternFill>
          <bgColor theme="9" tint="0.59996337778862885"/>
        </patternFill>
      </fill>
    </dxf>
  </dxfs>
  <tableStyles count="0" defaultTableStyle="TableStyleMedium2" defaultPivotStyle="PivotStyleLight16"/>
  <colors>
    <mruColors>
      <color rgb="FFFFFFCC"/>
      <color rgb="FF00FF99"/>
      <color rgb="FF0CF486"/>
      <color rgb="FF19E7A2"/>
      <color rgb="FF11EFA5"/>
      <color rgb="FF17E98A"/>
      <color rgb="FF0AF6A7"/>
      <color rgb="FF00CC66"/>
      <color rgb="FF00FFCC"/>
      <color rgb="FF66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G"/></Relationships>
</file>

<file path=xl/drawings/drawing1.xml><?xml version="1.0" encoding="utf-8"?>
<xdr:wsDr xmlns:xdr="http://schemas.openxmlformats.org/drawingml/2006/spreadsheetDrawing" xmlns:a="http://schemas.openxmlformats.org/drawingml/2006/main">
  <xdr:twoCellAnchor editAs="oneCell">
    <xdr:from>
      <xdr:col>0</xdr:col>
      <xdr:colOff>442102</xdr:colOff>
      <xdr:row>49</xdr:row>
      <xdr:rowOff>16092</xdr:rowOff>
    </xdr:from>
    <xdr:to>
      <xdr:col>3</xdr:col>
      <xdr:colOff>372786</xdr:colOff>
      <xdr:row>51</xdr:row>
      <xdr:rowOff>146217</xdr:rowOff>
    </xdr:to>
    <xdr:pic>
      <xdr:nvPicPr>
        <xdr:cNvPr id="4" name="Image 3"/>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442102" y="9062121"/>
          <a:ext cx="1728641" cy="509310"/>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xdr:from>
      <xdr:col>10</xdr:col>
      <xdr:colOff>0</xdr:colOff>
      <xdr:row>5</xdr:row>
      <xdr:rowOff>0</xdr:rowOff>
    </xdr:from>
    <xdr:to>
      <xdr:col>19</xdr:col>
      <xdr:colOff>576874</xdr:colOff>
      <xdr:row>26</xdr:row>
      <xdr:rowOff>35246</xdr:rowOff>
    </xdr:to>
    <xdr:sp macro="" textlink="">
      <xdr:nvSpPr>
        <xdr:cNvPr id="2" name="Espace réservé du contenu 4"/>
        <xdr:cNvSpPr>
          <a:spLocks noGrp="1"/>
        </xdr:cNvSpPr>
      </xdr:nvSpPr>
      <xdr:spPr>
        <a:xfrm>
          <a:off x="8261350" y="1358900"/>
          <a:ext cx="7434874" cy="4130996"/>
        </a:xfrm>
        <a:prstGeom prst="rect">
          <a:avLst/>
        </a:prstGeom>
      </xdr:spPr>
      <xdr:txBody>
        <a:bodyPr vert="horz" wrap="square" lIns="91440" tIns="45720" rIns="91440" bIns="45720" rtlCol="0">
          <a:normAutofit/>
        </a:bodyPr>
        <a:lstStyle>
          <a:lvl1pPr marL="342900" indent="-342900" algn="l" defTabSz="457200" rtl="0" eaLnBrk="1" latinLnBrk="0" hangingPunct="1">
            <a:spcBef>
              <a:spcPct val="20000"/>
            </a:spcBef>
            <a:buFont typeface="Arial"/>
            <a:buChar char="•"/>
            <a:defRPr sz="2200" kern="1200">
              <a:solidFill>
                <a:schemeClr val="tx1"/>
              </a:solidFill>
              <a:latin typeface="+mn-lt"/>
              <a:ea typeface="+mn-ea"/>
              <a:cs typeface="+mn-cs"/>
            </a:defRPr>
          </a:lvl1pPr>
          <a:lvl2pPr marL="742950" indent="-285750" algn="l" defTabSz="457200" rtl="0" eaLnBrk="1" latinLnBrk="0" hangingPunct="1">
            <a:spcBef>
              <a:spcPct val="20000"/>
            </a:spcBef>
            <a:buFont typeface="Arial"/>
            <a:buChar char="–"/>
            <a:defRPr sz="2000" kern="1200">
              <a:solidFill>
                <a:schemeClr val="tx1"/>
              </a:solidFill>
              <a:latin typeface="+mn-lt"/>
              <a:ea typeface="+mn-ea"/>
              <a:cs typeface="+mn-cs"/>
            </a:defRPr>
          </a:lvl2pPr>
          <a:lvl3pPr marL="1143000" indent="-228600" algn="l" defTabSz="457200" rtl="0" eaLnBrk="1" latinLnBrk="0" hangingPunct="1">
            <a:spcBef>
              <a:spcPct val="20000"/>
            </a:spcBef>
            <a:buFont typeface="Arial"/>
            <a:buChar char="•"/>
            <a:defRPr sz="1800" kern="1200">
              <a:solidFill>
                <a:schemeClr val="tx1"/>
              </a:solidFill>
              <a:latin typeface="+mn-lt"/>
              <a:ea typeface="+mn-ea"/>
              <a:cs typeface="+mn-cs"/>
            </a:defRPr>
          </a:lvl3pPr>
          <a:lvl4pPr marL="1600200" indent="-228600" algn="l" defTabSz="457200" rtl="0" eaLnBrk="1" latinLnBrk="0" hangingPunct="1">
            <a:spcBef>
              <a:spcPct val="20000"/>
            </a:spcBef>
            <a:buFont typeface="Arial"/>
            <a:buChar char="–"/>
            <a:defRPr sz="1400" kern="1200">
              <a:solidFill>
                <a:schemeClr val="tx1"/>
              </a:solidFill>
              <a:latin typeface="+mn-lt"/>
              <a:ea typeface="+mn-ea"/>
              <a:cs typeface="+mn-cs"/>
            </a:defRPr>
          </a:lvl4pPr>
          <a:lvl5pPr marL="2057400" indent="-228600" algn="l" defTabSz="457200" rtl="0" eaLnBrk="1" latinLnBrk="0" hangingPunct="1">
            <a:spcBef>
              <a:spcPct val="20000"/>
            </a:spcBef>
            <a:buFont typeface="Arial"/>
            <a:buChar char="»"/>
            <a:defRPr sz="1200" kern="1200">
              <a:solidFill>
                <a:schemeClr val="tx1"/>
              </a:solidFill>
              <a:latin typeface="+mn-lt"/>
              <a:ea typeface="+mn-ea"/>
              <a:cs typeface="+mn-cs"/>
            </a:defRPr>
          </a:lvl5pPr>
          <a:lvl6pPr marL="2514600" indent="-228600" algn="l" defTabSz="457200" rtl="0" eaLnBrk="1" latinLnBrk="0" hangingPunct="1">
            <a:spcBef>
              <a:spcPct val="20000"/>
            </a:spcBef>
            <a:buFont typeface="Arial"/>
            <a:buChar char="•"/>
            <a:defRPr sz="2000" kern="1200">
              <a:solidFill>
                <a:schemeClr val="tx1"/>
              </a:solidFill>
              <a:latin typeface="+mn-lt"/>
              <a:ea typeface="+mn-ea"/>
              <a:cs typeface="+mn-cs"/>
            </a:defRPr>
          </a:lvl6pPr>
          <a:lvl7pPr marL="2971800" indent="-228600" algn="l" defTabSz="457200" rtl="0" eaLnBrk="1" latinLnBrk="0" hangingPunct="1">
            <a:spcBef>
              <a:spcPct val="20000"/>
            </a:spcBef>
            <a:buFont typeface="Arial"/>
            <a:buChar char="•"/>
            <a:defRPr sz="2000" kern="1200">
              <a:solidFill>
                <a:schemeClr val="tx1"/>
              </a:solidFill>
              <a:latin typeface="+mn-lt"/>
              <a:ea typeface="+mn-ea"/>
              <a:cs typeface="+mn-cs"/>
            </a:defRPr>
          </a:lvl7pPr>
          <a:lvl8pPr marL="3429000" indent="-228600" algn="l" defTabSz="457200" rtl="0" eaLnBrk="1" latinLnBrk="0" hangingPunct="1">
            <a:spcBef>
              <a:spcPct val="20000"/>
            </a:spcBef>
            <a:buFont typeface="Arial"/>
            <a:buChar char="•"/>
            <a:defRPr sz="2000" kern="1200">
              <a:solidFill>
                <a:schemeClr val="tx1"/>
              </a:solidFill>
              <a:latin typeface="+mn-lt"/>
              <a:ea typeface="+mn-ea"/>
              <a:cs typeface="+mn-cs"/>
            </a:defRPr>
          </a:lvl8pPr>
          <a:lvl9pPr marL="3886200" indent="-228600" algn="l" defTabSz="457200" rtl="0" eaLnBrk="1" latinLnBrk="0" hangingPunct="1">
            <a:spcBef>
              <a:spcPct val="20000"/>
            </a:spcBef>
            <a:buFont typeface="Arial"/>
            <a:buChar char="•"/>
            <a:defRPr sz="2000" kern="1200">
              <a:solidFill>
                <a:schemeClr val="tx1"/>
              </a:solidFill>
              <a:latin typeface="+mn-lt"/>
              <a:ea typeface="+mn-ea"/>
              <a:cs typeface="+mn-cs"/>
            </a:defRPr>
          </a:lvl9pPr>
        </a:lstStyle>
        <a:p>
          <a:pPr marL="0" lvl="0" indent="0">
            <a:buNone/>
          </a:pPr>
          <a:r>
            <a:rPr lang="fr-CA" sz="1900" b="1"/>
            <a:t>       Réduction applicable en cas de retraite anticipée</a:t>
          </a:r>
          <a:endParaRPr lang="fr-CA" sz="1900"/>
        </a:p>
        <a:p>
          <a:pPr lvl="1">
            <a:buFont typeface="Arial" panose="020B0604020202020204" pitchFamily="34" charset="0"/>
            <a:buChar char="•"/>
          </a:pPr>
          <a:r>
            <a:rPr lang="fr-CA" sz="1800"/>
            <a:t>À compter du 1</a:t>
          </a:r>
          <a:r>
            <a:rPr lang="fr-CA" sz="1800" baseline="30000"/>
            <a:t>er</a:t>
          </a:r>
          <a:r>
            <a:rPr lang="fr-CA" sz="1800"/>
            <a:t> juillet 2020, la réduction applicable lors de la prise d’une retraite anticipée augmente de </a:t>
          </a:r>
          <a:r>
            <a:rPr lang="fr-CA" sz="1800" b="1"/>
            <a:t>4,0</a:t>
          </a:r>
          <a:r>
            <a:rPr lang="fr-CA" sz="1800"/>
            <a:t> % par année (</a:t>
          </a:r>
          <a:r>
            <a:rPr lang="fr-CA" sz="1800" b="1"/>
            <a:t>0,33</a:t>
          </a:r>
          <a:r>
            <a:rPr lang="fr-CA" sz="1800"/>
            <a:t> % par mois) à </a:t>
          </a:r>
          <a:r>
            <a:rPr lang="fr-CA" sz="1800" b="1"/>
            <a:t>6,0 </a:t>
          </a:r>
          <a:r>
            <a:rPr lang="fr-CA" sz="1800"/>
            <a:t>% par année (</a:t>
          </a:r>
          <a:r>
            <a:rPr lang="fr-CA" sz="1800" b="1"/>
            <a:t>0,5</a:t>
          </a:r>
          <a:r>
            <a:rPr lang="fr-CA" sz="1800"/>
            <a:t> % par mois).</a:t>
          </a:r>
        </a:p>
        <a:p>
          <a:pPr marL="0" lvl="0" indent="0">
            <a:buNone/>
          </a:pPr>
          <a:r>
            <a:rPr lang="fr-CA" sz="1900" b="1"/>
            <a:t>       Admissibilité à une rente sans réduction</a:t>
          </a:r>
          <a:endParaRPr lang="fr-CA" sz="1900"/>
        </a:p>
        <a:p>
          <a:pPr lvl="1">
            <a:buFont typeface="Arial" panose="020B0604020202020204" pitchFamily="34" charset="0"/>
            <a:buChar char="•"/>
          </a:pPr>
          <a:r>
            <a:rPr lang="fr-CA" sz="1700"/>
            <a:t>À compter du 1</a:t>
          </a:r>
          <a:r>
            <a:rPr lang="fr-CA" sz="1700" baseline="30000"/>
            <a:t>er</a:t>
          </a:r>
          <a:r>
            <a:rPr lang="fr-CA" sz="1700"/>
            <a:t> juillet 2019, l’âge d’admissibilité à une rente sans réduction augmente de </a:t>
          </a:r>
          <a:r>
            <a:rPr lang="fr-CA" sz="1700" b="1"/>
            <a:t>60</a:t>
          </a:r>
          <a:r>
            <a:rPr lang="fr-CA" sz="1700"/>
            <a:t> ans à </a:t>
          </a:r>
          <a:r>
            <a:rPr lang="fr-CA" sz="1700" b="1"/>
            <a:t>61</a:t>
          </a:r>
          <a:r>
            <a:rPr lang="fr-CA" sz="1700"/>
            <a:t> ans.</a:t>
          </a:r>
        </a:p>
        <a:p>
          <a:pPr lvl="1">
            <a:buFont typeface="Arial" panose="020B0604020202020204" pitchFamily="34" charset="0"/>
            <a:buChar char="•"/>
          </a:pPr>
          <a:r>
            <a:rPr lang="fr-CA" sz="1700"/>
            <a:t>À compter du 1</a:t>
          </a:r>
          <a:r>
            <a:rPr lang="fr-CA" sz="1700" baseline="30000"/>
            <a:t>er</a:t>
          </a:r>
          <a:r>
            <a:rPr lang="fr-CA" sz="1700"/>
            <a:t> juillet 2019, un nouveau critère d’admissibilité à une rente sans réduction est ajouté : </a:t>
          </a:r>
        </a:p>
        <a:p>
          <a:pPr marL="914400" lvl="2" indent="0">
            <a:buNone/>
          </a:pPr>
          <a:r>
            <a:rPr lang="fr-CA" sz="1500" i="1"/>
            <a:t>« L’âge et les années de service totalisent 90, si le participant est âgé d’au moins 60 ans d’âge. »</a:t>
          </a:r>
        </a:p>
        <a:p>
          <a:pPr marL="685800" lvl="2">
            <a:buFont typeface="Arial" panose="020B0604020202020204" pitchFamily="34" charset="0"/>
            <a:buChar char="•"/>
          </a:pPr>
          <a:r>
            <a:rPr lang="fr-CA" sz="1700"/>
            <a:t>Les personnes ayant accumulé </a:t>
          </a:r>
          <a:r>
            <a:rPr lang="fr-CA" sz="1700" b="1"/>
            <a:t>35</a:t>
          </a:r>
          <a:r>
            <a:rPr lang="fr-CA" sz="1700"/>
            <a:t> années de service pourront encore prendre leur retraite sans réduction. </a:t>
          </a:r>
        </a:p>
        <a:p>
          <a:endParaRPr lang="fr-CA"/>
        </a:p>
      </xdr:txBody>
    </xdr:sp>
    <xdr:clientData/>
  </xdr:twoCellAnchor>
</xdr:wsDr>
</file>

<file path=xl/tables/table1.xml><?xml version="1.0" encoding="utf-8"?>
<table xmlns="http://schemas.openxmlformats.org/spreadsheetml/2006/main" id="5" name="Tableau156" displayName="Tableau156" ref="B3:H23" totalsRowShown="0" headerRowDxfId="10" dataDxfId="8" headerRowBorderDxfId="9" tableBorderDxfId="7" dataCellStyle="Monétaire">
  <autoFilter ref="B3:H23"/>
  <tableColumns count="7">
    <tableColumn id="1" name="Échelon actuel" dataDxfId="6"/>
    <tableColumn id="7" name="ETC 2013-2014" dataDxfId="5"/>
    <tableColumn id="2" name="Taux annuel au 31 mars 2015" dataDxfId="4" dataCellStyle="Monétaire"/>
    <tableColumn id="3" name="Taux annuel au 1er avril 2016" dataDxfId="3" dataCellStyle="Monétaire"/>
    <tableColumn id="4" name="Taux annuel au 1er avril 2017" dataDxfId="2" dataCellStyle="Monétaire"/>
    <tableColumn id="5" name="Taux annuel au 1er avril 2018" dataDxfId="1" dataCellStyle="Monétaire"/>
    <tableColumn id="6" name="Taux annuel au 2 avril 2019" dataDxfId="0" dataCellStyle="Monétaire"/>
  </tableColumns>
  <tableStyleInfo name="TableStyleMedium2" showFirstColumn="0" showLastColumn="0" showRowStripes="1" showColumnStripes="0"/>
</table>
</file>

<file path=xl/theme/theme1.xml><?xml version="1.0" encoding="utf-8"?>
<a:theme xmlns:a="http://schemas.openxmlformats.org/drawingml/2006/main" name="Thèm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2.bin"/><Relationship Id="rId1" Type="http://schemas.openxmlformats.org/officeDocument/2006/relationships/hyperlink" Target="http://www.carra.gouv.qc.ca/fra/regime/rregop/rregop_s15.htm" TargetMode="External"/></Relationships>
</file>

<file path=xl/worksheets/_rels/sheet3.xml.rels><?xml version="1.0" encoding="UTF-8" standalone="yes"?>
<Relationships xmlns="http://schemas.openxmlformats.org/package/2006/relationships"><Relationship Id="rId2" Type="http://schemas.openxmlformats.org/officeDocument/2006/relationships/printerSettings" Target="../printerSettings/printerSettings3.bin"/><Relationship Id="rId1" Type="http://schemas.openxmlformats.org/officeDocument/2006/relationships/hyperlink" Target="http://fneeq.qc.ca/wp-content/uploads/Formation%20RREGOP%20mai%202016%20DL.pptx" TargetMode="External"/></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drawing" Target="../drawings/drawing2.xml"/></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B3:B11"/>
  <sheetViews>
    <sheetView zoomScale="85" zoomScaleNormal="85" workbookViewId="0">
      <selection activeCell="B13" sqref="B13"/>
    </sheetView>
  </sheetViews>
  <sheetFormatPr baseColWidth="10" defaultRowHeight="14.4" x14ac:dyDescent="0.3"/>
  <cols>
    <col min="2" max="2" width="113.77734375" customWidth="1"/>
  </cols>
  <sheetData>
    <row r="3" spans="2:2" ht="21" x14ac:dyDescent="0.3">
      <c r="B3" s="220" t="s">
        <v>94</v>
      </c>
    </row>
    <row r="4" spans="2:2" ht="21" x14ac:dyDescent="0.3">
      <c r="B4" s="220"/>
    </row>
    <row r="5" spans="2:2" ht="21" x14ac:dyDescent="0.3">
      <c r="B5" s="220" t="s">
        <v>97</v>
      </c>
    </row>
    <row r="6" spans="2:2" ht="21" x14ac:dyDescent="0.3">
      <c r="B6" s="220"/>
    </row>
    <row r="7" spans="2:2" ht="63" x14ac:dyDescent="0.3">
      <c r="B7" s="221" t="s">
        <v>95</v>
      </c>
    </row>
    <row r="8" spans="2:2" ht="21" x14ac:dyDescent="0.3">
      <c r="B8" s="220"/>
    </row>
    <row r="9" spans="2:2" ht="105" x14ac:dyDescent="0.3">
      <c r="B9" s="221" t="s">
        <v>98</v>
      </c>
    </row>
    <row r="10" spans="2:2" ht="21" x14ac:dyDescent="0.3">
      <c r="B10" s="220"/>
    </row>
    <row r="11" spans="2:2" ht="63" x14ac:dyDescent="0.3">
      <c r="B11" s="221" t="s">
        <v>96</v>
      </c>
    </row>
  </sheetData>
  <pageMargins left="0.7" right="0.7" top="0.75" bottom="0.75" header="0.3" footer="0.3"/>
  <pageSetup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AG1048566"/>
  <sheetViews>
    <sheetView tabSelected="1" zoomScale="115" zoomScaleNormal="115" workbookViewId="0">
      <selection activeCell="E18" sqref="E18"/>
    </sheetView>
  </sheetViews>
  <sheetFormatPr baseColWidth="10" defaultRowHeight="14.4" x14ac:dyDescent="0.3"/>
  <cols>
    <col min="1" max="1" width="6.77734375" customWidth="1"/>
    <col min="2" max="2" width="7.21875" customWidth="1"/>
    <col min="3" max="3" width="12.21875" customWidth="1"/>
    <col min="4" max="4" width="24.21875" customWidth="1"/>
    <col min="5" max="5" width="12.88671875" customWidth="1"/>
    <col min="6" max="6" width="7.77734375" customWidth="1"/>
    <col min="7" max="7" width="8.44140625" customWidth="1"/>
    <col min="8" max="8" width="10.5546875" customWidth="1"/>
    <col min="9" max="9" width="8.33203125" customWidth="1"/>
    <col min="10" max="10" width="4.77734375" customWidth="1"/>
    <col min="11" max="11" width="8.44140625" customWidth="1"/>
    <col min="12" max="12" width="23.77734375" customWidth="1"/>
    <col min="13" max="13" width="10.77734375" customWidth="1"/>
    <col min="14" max="14" width="1.77734375" customWidth="1"/>
    <col min="15" max="15" width="12.44140625" customWidth="1"/>
    <col min="18" max="18" width="14.77734375" bestFit="1" customWidth="1"/>
  </cols>
  <sheetData>
    <row r="1" spans="1:15" ht="19.5" customHeight="1" thickTop="1" thickBot="1" x14ac:dyDescent="0.4">
      <c r="A1" s="107" t="s">
        <v>30</v>
      </c>
      <c r="B1" s="107"/>
      <c r="D1" s="227" t="s">
        <v>50</v>
      </c>
      <c r="E1" s="228"/>
      <c r="F1" s="228"/>
      <c r="G1" s="228"/>
      <c r="H1" s="228"/>
      <c r="I1" s="228"/>
      <c r="J1" s="228"/>
      <c r="K1" s="229"/>
    </row>
    <row r="2" spans="1:15" ht="15" customHeight="1" thickTop="1" thickBot="1" x14ac:dyDescent="0.35">
      <c r="L2" s="5"/>
    </row>
    <row r="3" spans="1:15" ht="15" customHeight="1" thickTop="1" thickBot="1" x14ac:dyDescent="0.35">
      <c r="C3" s="180">
        <v>45346</v>
      </c>
      <c r="D3" s="31" t="s">
        <v>54</v>
      </c>
      <c r="H3" s="36"/>
    </row>
    <row r="4" spans="1:15" ht="15" customHeight="1" thickTop="1" x14ac:dyDescent="0.3">
      <c r="C4" s="101" t="str">
        <f>"Vous aurez "&amp;C35&amp;IF(C36=0," ans"," ans et "&amp;C36&amp;" mois,")&amp;" le "&amp;CHOOSE((WEEKDAY(Date_retraite)),"dimanche","lundi","mardi","mercredi","jeudi","vendredi","samedi")&amp;" "&amp;DAY(Date_retraite)&amp;IF(DAY(Date_retraite)=1,"er","")&amp;" "&amp;CHOOSE((MONTH(Date_retraite)),"janvier","février","mars","avril","mai","juin","juillet","août","septembre","octobre","novembre","décembre")&amp;" "&amp;YEAR(Date_retraite)</f>
        <v>Vous aurez 63 ans et 6 mois, le samedi 24 février 2024</v>
      </c>
    </row>
    <row r="5" spans="1:15" ht="15" customHeight="1" thickBot="1" x14ac:dyDescent="0.35">
      <c r="H5" s="36"/>
    </row>
    <row r="6" spans="1:15" ht="15" customHeight="1" thickTop="1" thickBot="1" x14ac:dyDescent="0.35">
      <c r="C6" s="180">
        <v>22133</v>
      </c>
      <c r="D6" s="31" t="s">
        <v>53</v>
      </c>
    </row>
    <row r="7" spans="1:15" ht="15" customHeight="1" thickTop="1" thickBot="1" x14ac:dyDescent="0.35">
      <c r="C7" s="67">
        <v>17</v>
      </c>
      <c r="D7" s="31" t="s">
        <v>2</v>
      </c>
    </row>
    <row r="8" spans="1:15" ht="15" customHeight="1" thickTop="1" thickBot="1" x14ac:dyDescent="0.35">
      <c r="B8" s="107"/>
    </row>
    <row r="9" spans="1:15" ht="15" customHeight="1" thickTop="1" thickBot="1" x14ac:dyDescent="0.35">
      <c r="B9" s="107"/>
      <c r="C9" s="180">
        <v>41639</v>
      </c>
      <c r="D9" s="101" t="s">
        <v>58</v>
      </c>
    </row>
    <row r="10" spans="1:15" ht="15" customHeight="1" thickTop="1" thickBot="1" x14ac:dyDescent="0.35">
      <c r="B10" s="107"/>
      <c r="C10" s="3">
        <v>23.961500000000001</v>
      </c>
      <c r="D10" s="183" t="s">
        <v>57</v>
      </c>
    </row>
    <row r="11" spans="1:15" ht="15" customHeight="1" thickTop="1" thickBot="1" x14ac:dyDescent="0.35">
      <c r="C11" s="3">
        <v>26.882899999999999</v>
      </c>
      <c r="D11" s="183" t="s">
        <v>56</v>
      </c>
      <c r="E11" s="182"/>
      <c r="K11" s="224" t="s">
        <v>33</v>
      </c>
      <c r="L11" s="225"/>
      <c r="M11" s="226"/>
    </row>
    <row r="12" spans="1:15" ht="15" customHeight="1" thickTop="1" thickBot="1" x14ac:dyDescent="0.35">
      <c r="B12" s="181" t="s">
        <v>55</v>
      </c>
      <c r="E12" s="182"/>
      <c r="J12" s="111" t="s">
        <v>55</v>
      </c>
      <c r="K12" s="125" t="s">
        <v>13</v>
      </c>
      <c r="L12" s="126" t="s">
        <v>15</v>
      </c>
      <c r="M12" s="127" t="s">
        <v>0</v>
      </c>
    </row>
    <row r="13" spans="1:15" ht="15" customHeight="1" thickTop="1" thickBot="1" x14ac:dyDescent="0.35">
      <c r="B13" s="179"/>
      <c r="C13" s="4">
        <f>IF(B13="",ROUND((((Date_retraite-C9)/365.25)+C10),3),B13)</f>
        <v>34.110999999999997</v>
      </c>
      <c r="D13" s="31" t="s">
        <v>52</v>
      </c>
      <c r="J13" s="172"/>
      <c r="K13" s="33">
        <f t="shared" ref="K13:K18" si="0">IF(J13="",Echelon,J13)</f>
        <v>17</v>
      </c>
      <c r="L13" s="34">
        <f t="shared" ref="L13:L16" si="1">DATE(YEAR(L14)-1,MONTH(L14),DAY(L14))</f>
        <v>43520</v>
      </c>
      <c r="M13" s="35">
        <f>VLOOKUP(K13,Salaire_10_20,HLOOKUP(L13,Date_salaire_colonne,2,TRUE),FALSE)</f>
        <v>80572</v>
      </c>
    </row>
    <row r="14" spans="1:15" ht="15" customHeight="1" thickTop="1" thickBot="1" x14ac:dyDescent="0.35">
      <c r="B14" s="179"/>
      <c r="C14" s="4">
        <f>IF(B14="",ROUND((((Date_retraite-C9)/365.25)+C11),3),B14)</f>
        <v>37.031999999999996</v>
      </c>
      <c r="D14" s="101" t="s">
        <v>51</v>
      </c>
      <c r="F14" s="131"/>
      <c r="G14" s="131"/>
      <c r="I14" s="31">
        <v>1</v>
      </c>
      <c r="J14" s="173" t="str">
        <f>IF(J13="","",J13)</f>
        <v/>
      </c>
      <c r="K14" s="1">
        <f t="shared" si="0"/>
        <v>17</v>
      </c>
      <c r="L14" s="29">
        <f t="shared" si="1"/>
        <v>43885</v>
      </c>
      <c r="M14" s="30">
        <f>VLOOKUP(K14,Salaire_10_20,HLOOKUP(L14,Date_salaire_colonne,2,TRUE),FALSE)</f>
        <v>86713</v>
      </c>
    </row>
    <row r="15" spans="1:15" ht="15" customHeight="1" thickTop="1" x14ac:dyDescent="0.3">
      <c r="F15" s="131"/>
      <c r="G15" s="131"/>
      <c r="I15" s="31">
        <v>2</v>
      </c>
      <c r="J15" s="173" t="str">
        <f t="shared" ref="J15:J18" si="2">IF(J14="","",J14)</f>
        <v/>
      </c>
      <c r="K15" s="1">
        <f t="shared" si="0"/>
        <v>17</v>
      </c>
      <c r="L15" s="29">
        <f t="shared" si="1"/>
        <v>44251</v>
      </c>
      <c r="M15" s="30">
        <f>VLOOKUP(K15,Salaire_10_20,HLOOKUP(L15,Date_salaire_colonne,2,TRUE),FALSE)</f>
        <v>86713</v>
      </c>
      <c r="O15" s="31" t="s">
        <v>18</v>
      </c>
    </row>
    <row r="16" spans="1:15" ht="15" customHeight="1" thickBot="1" x14ac:dyDescent="0.35">
      <c r="I16" s="31">
        <v>3</v>
      </c>
      <c r="J16" s="173" t="str">
        <f t="shared" si="2"/>
        <v/>
      </c>
      <c r="K16" s="1">
        <f t="shared" si="0"/>
        <v>17</v>
      </c>
      <c r="L16" s="29">
        <f t="shared" si="1"/>
        <v>44616</v>
      </c>
      <c r="M16" s="30">
        <f>VLOOKUP(K16,Salaire_10_20,HLOOKUP(L16,Date_salaire_colonne,2,TRUE),FALSE)</f>
        <v>86713</v>
      </c>
      <c r="O16" t="s">
        <v>32</v>
      </c>
    </row>
    <row r="17" spans="2:33" ht="15" customHeight="1" thickTop="1" thickBot="1" x14ac:dyDescent="0.35">
      <c r="C17" s="175">
        <f>IF(Admissibilite&gt;=35,Services_calcul*2%*Moyenne_salariale,IF(Services_calcul&gt;=40,40*2%*Moyenne_salariale*(100%-Reduction),IF(Services_calcul&gt;=35,Services_calcul*2%*Moyenne_salariale*(100%-Reduction),IF(Age_Ret&gt;=55,Services_calcul*2%*Moyenne_salariale*(100%-Reduction),0))))</f>
        <v>51104.159999999996</v>
      </c>
      <c r="D17" s="176" t="str">
        <f>IF(H47="Non","Vous n'êtes pas admissible","Estimation de la rente")</f>
        <v>Estimation de la rente</v>
      </c>
      <c r="I17" s="31">
        <v>4</v>
      </c>
      <c r="J17" s="173" t="str">
        <f t="shared" si="2"/>
        <v/>
      </c>
      <c r="K17" s="1">
        <f t="shared" si="0"/>
        <v>17</v>
      </c>
      <c r="L17" s="29">
        <f>DATE(YEAR(L18)-1,MONTH(L18),DAY(L18))</f>
        <v>44981</v>
      </c>
      <c r="M17" s="30">
        <f>VLOOKUP(K17,Salaire_10_20,HLOOKUP(L17,Date_salaire_colonne,2,TRUE),FALSE)</f>
        <v>86713</v>
      </c>
    </row>
    <row r="18" spans="2:33" ht="15" customHeight="1" thickTop="1" thickBot="1" x14ac:dyDescent="0.35">
      <c r="G18" s="130"/>
      <c r="I18" s="31">
        <v>5</v>
      </c>
      <c r="J18" s="174" t="str">
        <f t="shared" si="2"/>
        <v/>
      </c>
      <c r="K18" s="71">
        <f t="shared" si="0"/>
        <v>17</v>
      </c>
      <c r="L18" s="72">
        <f>Date_retraite</f>
        <v>45346</v>
      </c>
      <c r="M18" s="133">
        <f>VLOOKUP(Echelon,Salaire_10_20,HLOOKUP(Date_retraite,Date_salaire_colonne,2,TRUE),FALSE)</f>
        <v>86713</v>
      </c>
      <c r="O18" s="104" t="str">
        <f>"Le salaire final sera compatabilisé sur "&amp;IF(MONTH(L18)-4&lt;0,MONTH(L18)+8,MONTH(L18)-4)&amp;" mois du dernier salaire indiqué."</f>
        <v>Le salaire final sera compatabilisé sur 10 mois du dernier salaire indiqué.</v>
      </c>
    </row>
    <row r="19" spans="2:33" ht="15" customHeight="1" thickTop="1" thickBot="1" x14ac:dyDescent="0.35">
      <c r="L19" s="121" t="s">
        <v>31</v>
      </c>
      <c r="M19" s="178">
        <f>AVERAGE(M14+M15+M16+M17+((12-IF(MONTH(L18)-4&lt;0,MONTH(L18)+8,MONTH(L18)-4))*M13/12+((IF(MONTH(L18)-4&lt;0,MONTH(L18)+8,MONTH(L18)-4))*M18/12)))/5</f>
        <v>86508.3</v>
      </c>
    </row>
    <row r="20" spans="2:33" ht="15" customHeight="1" thickTop="1" thickBot="1" x14ac:dyDescent="0.35">
      <c r="C20" s="143">
        <f>IF(Date_retraite&gt;=43647,H51,H39)</f>
        <v>0</v>
      </c>
      <c r="D20" t="str">
        <f>IF(H47="Non","Vous n'êtes pas admissible","Mois d'anticipation: 1 jour = 1 mois")</f>
        <v>Mois d'anticipation: 1 jour = 1 mois</v>
      </c>
      <c r="G20" s="36"/>
    </row>
    <row r="21" spans="2:33" ht="15" customHeight="1" thickTop="1" thickBot="1" x14ac:dyDescent="0.35"/>
    <row r="22" spans="2:33" ht="15" customHeight="1" thickTop="1" thickBot="1" x14ac:dyDescent="0.35">
      <c r="C22" s="177">
        <f>IF(Moyenne_manuelle="",Moyenne_automatique,Moyenne_manuelle)</f>
        <v>69000</v>
      </c>
      <c r="D22" s="101" t="str">
        <f>IF(H47="Non","Vous n'êtes pas admissible",IF(Moyenne_manuelle="","Moyenne des salaires conventionnés des 60 derniers mois précédant la prise de retraite","Moyenne des 5 meilleures années"))</f>
        <v>Moyenne des 5 meilleures années</v>
      </c>
      <c r="G22" s="36"/>
    </row>
    <row r="23" spans="2:33" ht="15" customHeight="1" thickTop="1" thickBot="1" x14ac:dyDescent="0.35">
      <c r="E23" s="129"/>
      <c r="F23" s="36"/>
      <c r="L23" s="31" t="s">
        <v>59</v>
      </c>
      <c r="Q23" s="28"/>
    </row>
    <row r="24" spans="2:33" ht="15" customHeight="1" thickTop="1" thickBot="1" x14ac:dyDescent="0.35">
      <c r="C24" s="171">
        <f>IF(L18&lt;44013,C20*1/300,C20*0.5/100)</f>
        <v>0</v>
      </c>
      <c r="D24" t="str">
        <f>IF(H47="Non","Vous n'êtes pas admissible","Réduction de la rente dû à l'anticipation")</f>
        <v>Réduction de la rente dû à l'anticipation</v>
      </c>
      <c r="F24" s="129"/>
      <c r="K24" s="31">
        <v>1</v>
      </c>
      <c r="L24" s="122">
        <f>L13</f>
        <v>43520</v>
      </c>
      <c r="M24" s="172">
        <v>65000</v>
      </c>
      <c r="Q24" s="28"/>
      <c r="R24" s="28"/>
    </row>
    <row r="25" spans="2:33" ht="15" customHeight="1" thickTop="1" thickBot="1" x14ac:dyDescent="0.35">
      <c r="F25" s="129"/>
      <c r="K25" s="31">
        <v>2</v>
      </c>
      <c r="L25" s="123">
        <f>L14</f>
        <v>43885</v>
      </c>
      <c r="M25" s="173">
        <v>70000</v>
      </c>
      <c r="Q25" s="28"/>
      <c r="R25" s="28"/>
      <c r="AC25" s="103"/>
      <c r="AD25" s="103"/>
      <c r="AE25" s="103"/>
      <c r="AF25" s="103"/>
      <c r="AG25" s="103"/>
    </row>
    <row r="26" spans="2:33" ht="15" customHeight="1" thickTop="1" thickBot="1" x14ac:dyDescent="0.35">
      <c r="C26" s="102">
        <f>Estimation/Moyenne_salariale</f>
        <v>0.74063999999999997</v>
      </c>
      <c r="D26" t="str">
        <f>IF(H47="Non","Vous n'êtes pas admissible","de la moyenne des 5 meilleures années")</f>
        <v>de la moyenne des 5 meilleures années</v>
      </c>
      <c r="F26" s="129"/>
      <c r="K26" s="31">
        <v>3</v>
      </c>
      <c r="L26" s="123">
        <f>L15</f>
        <v>44251</v>
      </c>
      <c r="M26" s="173">
        <v>70000</v>
      </c>
      <c r="O26" s="108"/>
      <c r="Q26" s="28"/>
      <c r="R26" s="28"/>
      <c r="Z26" s="103"/>
      <c r="AA26" s="103"/>
      <c r="AB26" s="103"/>
      <c r="AC26" s="103"/>
      <c r="AD26" s="103"/>
      <c r="AE26" s="103"/>
      <c r="AF26" s="103"/>
      <c r="AG26" s="103"/>
    </row>
    <row r="27" spans="2:33" ht="15" customHeight="1" thickTop="1" x14ac:dyDescent="0.3">
      <c r="K27" s="31">
        <v>4</v>
      </c>
      <c r="L27" s="123">
        <f>L16</f>
        <v>44616</v>
      </c>
      <c r="M27" s="173">
        <v>70000</v>
      </c>
      <c r="R27" s="118"/>
      <c r="Z27" s="103"/>
      <c r="AA27" s="103"/>
      <c r="AB27" s="103"/>
      <c r="AC27" s="103"/>
      <c r="AD27" s="103"/>
      <c r="AE27" s="103"/>
      <c r="AF27" s="103"/>
      <c r="AG27" s="103"/>
    </row>
    <row r="28" spans="2:33" ht="15" customHeight="1" thickBot="1" x14ac:dyDescent="0.35">
      <c r="K28" s="31">
        <v>5</v>
      </c>
      <c r="L28" s="124">
        <f>L17</f>
        <v>44981</v>
      </c>
      <c r="M28" s="184">
        <v>70000</v>
      </c>
      <c r="O28" s="32"/>
      <c r="Z28" s="103"/>
      <c r="AA28" s="103"/>
      <c r="AB28" s="103"/>
    </row>
    <row r="29" spans="2:33" ht="15" customHeight="1" thickTop="1" thickBot="1" x14ac:dyDescent="0.35">
      <c r="L29" s="111" t="s">
        <v>31</v>
      </c>
      <c r="M29" s="128">
        <f>IF(SUM(M24:M28)&gt;5,SUM(M24:M28)/5,"")</f>
        <v>69000</v>
      </c>
      <c r="Z29" s="103"/>
      <c r="AA29" s="103"/>
      <c r="AB29" s="103"/>
    </row>
    <row r="30" spans="2:33" ht="15" customHeight="1" thickTop="1" x14ac:dyDescent="0.3"/>
    <row r="31" spans="2:33" ht="15" customHeight="1" thickBot="1" x14ac:dyDescent="0.35">
      <c r="L31" s="106"/>
      <c r="P31" s="103"/>
      <c r="Q31" s="103"/>
      <c r="R31" s="103"/>
      <c r="S31" s="103"/>
      <c r="T31" s="103"/>
      <c r="U31" s="103"/>
      <c r="V31" s="103"/>
      <c r="W31" s="103"/>
      <c r="X31" s="103"/>
      <c r="Y31" s="103"/>
    </row>
    <row r="32" spans="2:33" ht="15" customHeight="1" thickTop="1" x14ac:dyDescent="0.3">
      <c r="B32" s="134"/>
      <c r="C32" s="135"/>
      <c r="D32" s="135"/>
      <c r="E32" s="158"/>
      <c r="F32" s="159"/>
      <c r="G32" s="159"/>
      <c r="H32" s="159"/>
      <c r="I32" s="160"/>
      <c r="P32" s="103"/>
      <c r="Q32" s="103"/>
      <c r="R32" s="103"/>
      <c r="S32" s="103"/>
      <c r="T32" s="103"/>
      <c r="U32" s="103"/>
      <c r="V32" s="103"/>
      <c r="W32" s="103"/>
      <c r="X32" s="103"/>
      <c r="Y32" s="103"/>
    </row>
    <row r="33" spans="2:25" ht="15" customHeight="1" x14ac:dyDescent="0.3">
      <c r="B33" s="136"/>
      <c r="C33" s="144" t="s">
        <v>48</v>
      </c>
      <c r="D33" s="137"/>
      <c r="E33" s="161" t="s">
        <v>46</v>
      </c>
      <c r="F33" s="162"/>
      <c r="G33" s="162"/>
      <c r="H33" s="162"/>
      <c r="I33" s="163"/>
      <c r="P33" s="103"/>
      <c r="Q33" s="103"/>
      <c r="R33" s="103"/>
      <c r="S33" s="103"/>
      <c r="T33" s="103"/>
      <c r="U33" s="103"/>
      <c r="V33" s="103"/>
      <c r="W33" s="103"/>
      <c r="X33" s="103"/>
      <c r="Y33" s="103"/>
    </row>
    <row r="34" spans="2:25" ht="15" customHeight="1" thickBot="1" x14ac:dyDescent="0.35">
      <c r="B34" s="136"/>
      <c r="C34" s="137"/>
      <c r="D34" s="137"/>
      <c r="E34" s="164"/>
      <c r="F34" s="165"/>
      <c r="G34" s="166" t="s">
        <v>47</v>
      </c>
      <c r="H34" s="162"/>
      <c r="I34" s="163"/>
      <c r="L34" s="31"/>
    </row>
    <row r="35" spans="2:25" ht="15" customHeight="1" thickTop="1" thickBot="1" x14ac:dyDescent="0.35">
      <c r="B35" s="136"/>
      <c r="C35" s="109">
        <f>IF(AND(MONTH(Date_Naissance)=MONTH(Date_retraite),DAY(Date_Naissance)&gt;DAY(Date_retraite)),YEAR(Date_retraite)-YEAR(Date_Naissance)-1,IF(MONTH(Date_Naissance)&gt;MONTH(Date_retraite),YEAR(Date_retraite)-YEAR(Date_Naissance)-1,(YEAR(Date_retraite)-YEAR(Date_Naissance))))</f>
        <v>63</v>
      </c>
      <c r="D35" s="137" t="s">
        <v>27</v>
      </c>
      <c r="E35" s="164"/>
      <c r="F35" s="162"/>
      <c r="G35" s="162"/>
      <c r="H35" s="167" t="s">
        <v>36</v>
      </c>
      <c r="I35" s="163"/>
    </row>
    <row r="36" spans="2:25" ht="15" customHeight="1" thickTop="1" thickBot="1" x14ac:dyDescent="0.35">
      <c r="B36" s="136"/>
      <c r="C36" s="109">
        <f>IF(MONTH(Date_Naissance)=MONTH(Date_retraite),IF(DAY(Date_retraite)&lt;DAY(Date_Naissance),11,0),IF(MONTH(Date_retraite)&gt;=MONTH(Date_Naissance),MONTH(Date_retraite)-MONTH(Date_Naissance),12+MONTH(Date_retraite)-MONTH(Date_Naissance)))</f>
        <v>6</v>
      </c>
      <c r="D36" s="137" t="s">
        <v>26</v>
      </c>
      <c r="E36" s="164"/>
      <c r="F36" s="162"/>
      <c r="G36" s="168" t="s">
        <v>43</v>
      </c>
      <c r="H36" s="4" t="str">
        <f>IF(AND(Age_Ret&lt;55,Admissibilite&gt;=35),"Oui",IF(Age_Ret&gt;=55,"Oui","Non"))</f>
        <v>Oui</v>
      </c>
      <c r="I36" s="163"/>
    </row>
    <row r="37" spans="2:25" ht="15" customHeight="1" thickTop="1" thickBot="1" x14ac:dyDescent="0.35">
      <c r="B37" s="136"/>
      <c r="C37" s="100">
        <f>C35+C36/12</f>
        <v>63.5</v>
      </c>
      <c r="D37" s="137" t="s">
        <v>42</v>
      </c>
      <c r="E37" s="164"/>
      <c r="F37" s="162"/>
      <c r="G37" s="168" t="s">
        <v>34</v>
      </c>
      <c r="H37" s="109">
        <f>IF(Admissibilite&gt;=35,0,(35-Admissibilite)*12)</f>
        <v>10.668000000000035</v>
      </c>
      <c r="I37" s="163"/>
    </row>
    <row r="38" spans="2:25" ht="15" customHeight="1" thickTop="1" thickBot="1" x14ac:dyDescent="0.35">
      <c r="B38" s="136"/>
      <c r="C38" s="100">
        <f>Admissibilite</f>
        <v>34.110999999999997</v>
      </c>
      <c r="D38" s="137" t="s">
        <v>40</v>
      </c>
      <c r="E38" s="164"/>
      <c r="F38" s="162"/>
      <c r="G38" s="168" t="s">
        <v>35</v>
      </c>
      <c r="H38" s="109">
        <f>IF(Age_Ret&gt;=60,0,(60-Age_Ret)*12)</f>
        <v>0</v>
      </c>
      <c r="I38" s="163"/>
    </row>
    <row r="39" spans="2:25" ht="15" customHeight="1" thickTop="1" thickBot="1" x14ac:dyDescent="0.35">
      <c r="B39" s="136"/>
      <c r="C39" s="141">
        <f>Admissibilite+C40/12</f>
        <v>34.110999999999997</v>
      </c>
      <c r="D39" s="137" t="s">
        <v>44</v>
      </c>
      <c r="E39" s="164"/>
      <c r="F39" s="162"/>
      <c r="G39" s="168" t="s">
        <v>37</v>
      </c>
      <c r="H39" s="4">
        <f>IF(H36="Oui",MIN(H37:H38),0)</f>
        <v>0</v>
      </c>
      <c r="I39" s="163"/>
    </row>
    <row r="40" spans="2:25" ht="15" customHeight="1" thickTop="1" thickBot="1" x14ac:dyDescent="0.35">
      <c r="B40" s="136"/>
      <c r="C40" s="4">
        <f>IF((60-Age_Ret)*12&lt;0,0,60-Age_Ret)*12</f>
        <v>0</v>
      </c>
      <c r="D40" s="142" t="s">
        <v>45</v>
      </c>
      <c r="E40" s="164"/>
      <c r="F40" s="162"/>
      <c r="G40" s="162"/>
      <c r="H40" s="162"/>
      <c r="I40" s="163"/>
    </row>
    <row r="41" spans="2:25" ht="15" customHeight="1" thickTop="1" thickBot="1" x14ac:dyDescent="0.35">
      <c r="B41" s="138"/>
      <c r="C41" s="139"/>
      <c r="D41" s="140"/>
      <c r="E41" s="169"/>
      <c r="F41" s="169"/>
      <c r="G41" s="169"/>
      <c r="H41" s="169"/>
      <c r="I41" s="170"/>
    </row>
    <row r="42" spans="2:25" ht="15" customHeight="1" thickTop="1" thickBot="1" x14ac:dyDescent="0.35"/>
    <row r="43" spans="2:25" ht="15" customHeight="1" thickTop="1" x14ac:dyDescent="0.3">
      <c r="E43" s="145"/>
      <c r="F43" s="146"/>
      <c r="G43" s="146"/>
      <c r="H43" s="146"/>
      <c r="I43" s="147"/>
    </row>
    <row r="44" spans="2:25" ht="15" customHeight="1" x14ac:dyDescent="0.3">
      <c r="E44" s="155" t="s">
        <v>46</v>
      </c>
      <c r="F44" s="149"/>
      <c r="G44" s="149"/>
      <c r="H44" s="149"/>
      <c r="I44" s="151"/>
    </row>
    <row r="45" spans="2:25" ht="15" customHeight="1" x14ac:dyDescent="0.3">
      <c r="E45" s="148"/>
      <c r="F45" s="149"/>
      <c r="G45" s="156" t="s">
        <v>38</v>
      </c>
      <c r="H45" s="149"/>
      <c r="I45" s="151"/>
    </row>
    <row r="46" spans="2:25" ht="15" customHeight="1" thickBot="1" x14ac:dyDescent="0.35">
      <c r="E46" s="148"/>
      <c r="F46" s="149"/>
      <c r="G46" s="149"/>
      <c r="H46" s="157" t="s">
        <v>36</v>
      </c>
      <c r="I46" s="151"/>
    </row>
    <row r="47" spans="2:25" ht="15" customHeight="1" thickTop="1" thickBot="1" x14ac:dyDescent="0.35">
      <c r="E47" s="148"/>
      <c r="F47" s="149"/>
      <c r="G47" s="150" t="s">
        <v>43</v>
      </c>
      <c r="H47" s="4" t="str">
        <f>IF(AND(Age_Ret&lt;55,Admissibilite&gt;=35),"Oui",IF(Age_Ret&gt;=55,"Oui","Non"))</f>
        <v>Oui</v>
      </c>
      <c r="I47" s="151"/>
    </row>
    <row r="48" spans="2:25" ht="15" customHeight="1" thickTop="1" thickBot="1" x14ac:dyDescent="0.35">
      <c r="E48" s="148"/>
      <c r="F48" s="149"/>
      <c r="G48" s="150" t="s">
        <v>34</v>
      </c>
      <c r="H48" s="109">
        <f>ROUNDUP(IF(Admissibilite&gt;=35,0,(35-Admissibilite)*12),0)</f>
        <v>11</v>
      </c>
      <c r="I48" s="151"/>
    </row>
    <row r="49" spans="3:9" ht="15" customHeight="1" thickTop="1" thickBot="1" x14ac:dyDescent="0.35">
      <c r="E49" s="148"/>
      <c r="F49" s="149"/>
      <c r="G49" s="150" t="s">
        <v>49</v>
      </c>
      <c r="H49" s="110">
        <f>IF(C39&lt;30,(((30-C39)*12)/2+C40),C40)</f>
        <v>0</v>
      </c>
      <c r="I49" s="151"/>
    </row>
    <row r="50" spans="3:9" ht="15" customHeight="1" thickTop="1" thickBot="1" x14ac:dyDescent="0.35">
      <c r="E50" s="148"/>
      <c r="F50" s="149"/>
      <c r="G50" s="150" t="s">
        <v>39</v>
      </c>
      <c r="H50" s="4">
        <f>IF(Age_Ret&gt;=61,0,(61-Age_Ret)*12)</f>
        <v>0</v>
      </c>
      <c r="I50" s="151"/>
    </row>
    <row r="51" spans="3:9" ht="15" customHeight="1" thickTop="1" thickBot="1" x14ac:dyDescent="0.35">
      <c r="E51" s="148"/>
      <c r="F51" s="149"/>
      <c r="G51" s="150" t="s">
        <v>37</v>
      </c>
      <c r="H51" s="109">
        <f>IF(H47="Oui",MIN(H48:H50),0)</f>
        <v>0</v>
      </c>
      <c r="I51" s="151"/>
    </row>
    <row r="52" spans="3:9" ht="15" customHeight="1" thickTop="1" thickBot="1" x14ac:dyDescent="0.35">
      <c r="E52" s="152"/>
      <c r="F52" s="153"/>
      <c r="G52" s="153"/>
      <c r="H52" s="153"/>
      <c r="I52" s="154"/>
    </row>
    <row r="53" spans="3:9" ht="15" customHeight="1" thickTop="1" x14ac:dyDescent="0.3"/>
    <row r="54" spans="3:9" ht="15" customHeight="1" x14ac:dyDescent="0.3"/>
    <row r="55" spans="3:9" ht="15" customHeight="1" x14ac:dyDescent="0.3">
      <c r="C55" s="5" t="s">
        <v>1</v>
      </c>
    </row>
    <row r="56" spans="3:9" ht="15" customHeight="1" x14ac:dyDescent="0.3"/>
    <row r="57" spans="3:9" ht="15" customHeight="1" x14ac:dyDescent="0.3"/>
    <row r="58" spans="3:9" ht="15" customHeight="1" x14ac:dyDescent="0.3"/>
    <row r="59" spans="3:9" ht="15" customHeight="1" x14ac:dyDescent="0.3"/>
    <row r="60" spans="3:9" ht="15" customHeight="1" x14ac:dyDescent="0.3"/>
    <row r="61" spans="3:9" ht="15" customHeight="1" x14ac:dyDescent="0.3"/>
    <row r="62" spans="3:9" ht="15" customHeight="1" x14ac:dyDescent="0.3"/>
    <row r="63" spans="3:9" ht="15" customHeight="1" x14ac:dyDescent="0.3"/>
    <row r="64" spans="3:9" ht="15" customHeight="1" thickBot="1" x14ac:dyDescent="0.35"/>
    <row r="65" spans="4:5" ht="15" customHeight="1" thickTop="1" x14ac:dyDescent="0.3">
      <c r="D65" s="112" t="s">
        <v>15</v>
      </c>
      <c r="E65" s="113" t="s">
        <v>28</v>
      </c>
    </row>
    <row r="66" spans="4:5" ht="15" customHeight="1" x14ac:dyDescent="0.3">
      <c r="D66" s="114">
        <v>44013</v>
      </c>
      <c r="E66" s="115">
        <v>44013</v>
      </c>
    </row>
    <row r="67" spans="4:5" ht="15" customHeight="1" thickBot="1" x14ac:dyDescent="0.35">
      <c r="D67" s="116">
        <v>43647</v>
      </c>
      <c r="E67" s="117">
        <v>43647</v>
      </c>
    </row>
    <row r="68" spans="4:5" ht="15" customHeight="1" thickTop="1" x14ac:dyDescent="0.3"/>
    <row r="69" spans="4:5" ht="15" customHeight="1" x14ac:dyDescent="0.3"/>
    <row r="70" spans="4:5" ht="15" customHeight="1" x14ac:dyDescent="0.3"/>
    <row r="71" spans="4:5" ht="15" customHeight="1" x14ac:dyDescent="0.3"/>
    <row r="72" spans="4:5" ht="15" customHeight="1" x14ac:dyDescent="0.3"/>
    <row r="73" spans="4:5" ht="15" customHeight="1" x14ac:dyDescent="0.3"/>
    <row r="74" spans="4:5" ht="15" customHeight="1" x14ac:dyDescent="0.3"/>
    <row r="75" spans="4:5" ht="15" customHeight="1" x14ac:dyDescent="0.3"/>
    <row r="76" spans="4:5" ht="15" customHeight="1" x14ac:dyDescent="0.3"/>
    <row r="77" spans="4:5" ht="15" customHeight="1" x14ac:dyDescent="0.3"/>
    <row r="78" spans="4:5" ht="15" customHeight="1" x14ac:dyDescent="0.3"/>
    <row r="79" spans="4:5" ht="15" customHeight="1" x14ac:dyDescent="0.3"/>
    <row r="80" spans="4:5" ht="15" customHeight="1" x14ac:dyDescent="0.3"/>
    <row r="81" ht="15" customHeight="1" x14ac:dyDescent="0.3"/>
    <row r="82" ht="15" customHeight="1" x14ac:dyDescent="0.3"/>
    <row r="83" ht="15" customHeight="1" x14ac:dyDescent="0.3"/>
    <row r="84" ht="15" customHeight="1" x14ac:dyDescent="0.3"/>
    <row r="85" ht="15" customHeight="1" x14ac:dyDescent="0.3"/>
    <row r="86" ht="15" customHeight="1" x14ac:dyDescent="0.3"/>
    <row r="87" ht="15" customHeight="1" x14ac:dyDescent="0.3"/>
    <row r="88" ht="15" customHeight="1" x14ac:dyDescent="0.3"/>
    <row r="89" ht="15" customHeight="1" x14ac:dyDescent="0.3"/>
    <row r="90" ht="15" customHeight="1" x14ac:dyDescent="0.3"/>
    <row r="91" ht="15" customHeight="1" x14ac:dyDescent="0.3"/>
    <row r="92" ht="15" customHeight="1" x14ac:dyDescent="0.3"/>
    <row r="93" ht="15" customHeight="1" x14ac:dyDescent="0.3"/>
    <row r="94" ht="15" customHeight="1" x14ac:dyDescent="0.3"/>
    <row r="95" ht="15" customHeight="1" x14ac:dyDescent="0.3"/>
    <row r="96" ht="15" customHeight="1" x14ac:dyDescent="0.3"/>
    <row r="97" ht="15" customHeight="1" x14ac:dyDescent="0.3"/>
    <row r="98" ht="15" customHeight="1" x14ac:dyDescent="0.3"/>
    <row r="99" ht="15" customHeight="1" x14ac:dyDescent="0.3"/>
    <row r="1048566" spans="1:1" x14ac:dyDescent="0.3">
      <c r="A1048566" s="107" t="s">
        <v>30</v>
      </c>
    </row>
  </sheetData>
  <mergeCells count="2">
    <mergeCell ref="K11:M11"/>
    <mergeCell ref="D1:K1"/>
  </mergeCells>
  <conditionalFormatting sqref="C22">
    <cfRule type="expression" dxfId="13" priority="5">
      <formula>Moyenne_manuelle=""</formula>
    </cfRule>
  </conditionalFormatting>
  <conditionalFormatting sqref="C20 C24">
    <cfRule type="expression" dxfId="12" priority="24">
      <formula>$C$3&lt;43647</formula>
    </cfRule>
    <cfRule type="expression" dxfId="11" priority="25">
      <formula>$C$3&gt;=43647</formula>
    </cfRule>
  </conditionalFormatting>
  <dataValidations xWindow="580" yWindow="394" count="4">
    <dataValidation allowBlank="1" showInputMessage="1" showErrorMessage="1" prompt="Si vous avez changé d'échelon dans les dernières années, incrivez l'échelon correspondant à la date mentionnée ci-contre." sqref="J13:J18"/>
    <dataValidation type="custom" showInputMessage="1" showErrorMessage="1" errorTitle="ATTENTION" error="Cette cellule est réservée" promptTitle="Cette cellule est réservée" sqref="A1 A1048566:A1048576">
      <formula1>"Daniel Légaré"</formula1>
    </dataValidation>
    <dataValidation allowBlank="1" showInputMessage="1" showErrorMessage="1" prompt="Si vous indiquée une valeur ici, le calcul sera effectué avec celle-ci." sqref="B13:B14"/>
    <dataValidation allowBlank="1" showInputMessage="1" showErrorMessage="1" prompt="Maximum 40" sqref="C11"/>
  </dataValidations>
  <hyperlinks>
    <hyperlink ref="C55" r:id="rId1"/>
  </hyperlinks>
  <pageMargins left="0.7" right="0.7" top="0.75" bottom="0.75" header="0.3" footer="0.3"/>
  <pageSetup orientation="portrait" r:id="rId2"/>
  <drawing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F0"/>
  </sheetPr>
  <dimension ref="B2:P67"/>
  <sheetViews>
    <sheetView topLeftCell="B1" zoomScale="70" zoomScaleNormal="70" workbookViewId="0">
      <selection activeCell="J2" sqref="J2"/>
    </sheetView>
  </sheetViews>
  <sheetFormatPr baseColWidth="10" defaultRowHeight="14.4" x14ac:dyDescent="0.3"/>
  <cols>
    <col min="2" max="2" width="10.88671875" customWidth="1"/>
    <col min="3" max="3" width="0.109375" customWidth="1"/>
    <col min="6" max="6" width="18.6640625" customWidth="1"/>
    <col min="8" max="8" width="30.5546875" customWidth="1"/>
    <col min="16" max="16" width="19.109375" customWidth="1"/>
  </cols>
  <sheetData>
    <row r="2" spans="2:14" x14ac:dyDescent="0.3">
      <c r="B2" t="s">
        <v>60</v>
      </c>
      <c r="J2" s="5" t="s">
        <v>111</v>
      </c>
    </row>
    <row r="3" spans="2:14" x14ac:dyDescent="0.3">
      <c r="B3" t="s">
        <v>87</v>
      </c>
      <c r="M3" s="187" t="s">
        <v>78</v>
      </c>
      <c r="N3" t="s">
        <v>79</v>
      </c>
    </row>
    <row r="4" spans="2:14" x14ac:dyDescent="0.3">
      <c r="B4" t="s">
        <v>88</v>
      </c>
      <c r="M4" s="187" t="s">
        <v>81</v>
      </c>
      <c r="N4" t="s">
        <v>82</v>
      </c>
    </row>
    <row r="5" spans="2:14" x14ac:dyDescent="0.3">
      <c r="M5" s="187" t="s">
        <v>85</v>
      </c>
      <c r="N5" t="s">
        <v>86</v>
      </c>
    </row>
    <row r="6" spans="2:14" x14ac:dyDescent="0.3">
      <c r="J6" s="31" t="s">
        <v>61</v>
      </c>
    </row>
    <row r="7" spans="2:14" ht="15" thickBot="1" x14ac:dyDescent="0.35">
      <c r="B7" s="31" t="s">
        <v>103</v>
      </c>
      <c r="J7" s="31" t="s">
        <v>102</v>
      </c>
    </row>
    <row r="8" spans="2:14" ht="15.6" thickTop="1" thickBot="1" x14ac:dyDescent="0.35">
      <c r="B8" s="214" t="s">
        <v>93</v>
      </c>
      <c r="C8" s="215"/>
      <c r="D8" s="215" t="s">
        <v>92</v>
      </c>
      <c r="E8" s="215" t="s">
        <v>62</v>
      </c>
      <c r="F8" s="215" t="s">
        <v>63</v>
      </c>
      <c r="G8" s="215" t="s">
        <v>64</v>
      </c>
      <c r="H8" s="216" t="s">
        <v>65</v>
      </c>
    </row>
    <row r="9" spans="2:14" ht="15" thickTop="1" x14ac:dyDescent="0.3">
      <c r="B9" s="211">
        <v>12</v>
      </c>
      <c r="C9" s="212">
        <v>37</v>
      </c>
      <c r="D9" s="212">
        <v>2016</v>
      </c>
      <c r="E9" s="69">
        <v>54900</v>
      </c>
      <c r="F9" s="69">
        <v>54900</v>
      </c>
      <c r="G9" s="213">
        <f t="shared" ref="G9:G11" si="0">F9/12</f>
        <v>4575</v>
      </c>
      <c r="H9" s="35">
        <f>F9*AVERAGE($E$9:$E$13)/E9</f>
        <v>52440</v>
      </c>
      <c r="J9" s="192">
        <f>SUM(B9:B45)</f>
        <v>444</v>
      </c>
      <c r="K9" t="s">
        <v>66</v>
      </c>
    </row>
    <row r="10" spans="2:14" x14ac:dyDescent="0.3">
      <c r="B10" s="200">
        <v>12</v>
      </c>
      <c r="C10" s="201">
        <f t="shared" ref="C10:D43" si="1">C11+1</f>
        <v>36</v>
      </c>
      <c r="D10" s="201">
        <f t="shared" si="1"/>
        <v>2015</v>
      </c>
      <c r="E10" s="38">
        <v>53600</v>
      </c>
      <c r="F10" s="38">
        <v>53600</v>
      </c>
      <c r="G10" s="202">
        <f t="shared" si="0"/>
        <v>4466.666666666667</v>
      </c>
      <c r="H10" s="30">
        <f t="shared" ref="H10:H45" si="2">F10*AVERAGE($E$9:$E$13)/E10</f>
        <v>52440</v>
      </c>
      <c r="J10" s="193">
        <f>SUM(J41:J45)</f>
        <v>52</v>
      </c>
      <c r="K10" t="s">
        <v>89</v>
      </c>
    </row>
    <row r="11" spans="2:14" x14ac:dyDescent="0.3">
      <c r="B11" s="200">
        <v>12</v>
      </c>
      <c r="C11" s="201">
        <f t="shared" si="1"/>
        <v>35</v>
      </c>
      <c r="D11" s="201">
        <f t="shared" si="1"/>
        <v>2014</v>
      </c>
      <c r="E11" s="38">
        <v>52500</v>
      </c>
      <c r="F11" s="38">
        <v>52500</v>
      </c>
      <c r="G11" s="202">
        <f t="shared" si="0"/>
        <v>4375</v>
      </c>
      <c r="H11" s="30">
        <f t="shared" si="2"/>
        <v>52440</v>
      </c>
      <c r="J11" s="194">
        <f>J10/12</f>
        <v>4.333333333333333</v>
      </c>
      <c r="K11" t="s">
        <v>67</v>
      </c>
    </row>
    <row r="12" spans="2:14" x14ac:dyDescent="0.3">
      <c r="B12" s="200">
        <v>12</v>
      </c>
      <c r="C12" s="201">
        <f t="shared" si="1"/>
        <v>34</v>
      </c>
      <c r="D12" s="201">
        <f t="shared" si="1"/>
        <v>2013</v>
      </c>
      <c r="E12" s="38">
        <v>51100</v>
      </c>
      <c r="F12" s="38">
        <v>51100</v>
      </c>
      <c r="G12" s="202">
        <f>F12/12</f>
        <v>4258.333333333333</v>
      </c>
      <c r="H12" s="30">
        <f t="shared" si="2"/>
        <v>52440</v>
      </c>
      <c r="J12" s="195">
        <f>SUM(H9:H56)</f>
        <v>1765253.4310850729</v>
      </c>
      <c r="K12" t="s">
        <v>68</v>
      </c>
    </row>
    <row r="13" spans="2:14" x14ac:dyDescent="0.3">
      <c r="B13" s="200">
        <v>12</v>
      </c>
      <c r="C13" s="201">
        <f t="shared" si="1"/>
        <v>33</v>
      </c>
      <c r="D13" s="201">
        <f t="shared" si="1"/>
        <v>2012</v>
      </c>
      <c r="E13" s="38">
        <v>50100</v>
      </c>
      <c r="F13" s="38">
        <v>50100</v>
      </c>
      <c r="G13" s="202">
        <f t="shared" ref="G13:G45" si="3">F13/12</f>
        <v>4175</v>
      </c>
      <c r="H13" s="30">
        <f t="shared" si="2"/>
        <v>52440</v>
      </c>
      <c r="J13" s="195">
        <f>SUM(H41:H45)-H41+I41</f>
        <v>65323.431085072792</v>
      </c>
      <c r="K13" t="s">
        <v>69</v>
      </c>
    </row>
    <row r="14" spans="2:14" x14ac:dyDescent="0.3">
      <c r="B14" s="200">
        <v>12</v>
      </c>
      <c r="C14" s="201">
        <f t="shared" si="1"/>
        <v>32</v>
      </c>
      <c r="D14" s="201">
        <f t="shared" si="1"/>
        <v>2011</v>
      </c>
      <c r="E14" s="38">
        <v>48300</v>
      </c>
      <c r="F14" s="38">
        <v>48300</v>
      </c>
      <c r="G14" s="202">
        <f t="shared" si="3"/>
        <v>4025</v>
      </c>
      <c r="H14" s="30">
        <f t="shared" si="2"/>
        <v>52440</v>
      </c>
      <c r="J14" s="195">
        <f>J12-J13</f>
        <v>1699930.0000000002</v>
      </c>
      <c r="K14" t="s">
        <v>63</v>
      </c>
    </row>
    <row r="15" spans="2:14" x14ac:dyDescent="0.3">
      <c r="B15" s="200">
        <v>12</v>
      </c>
      <c r="C15" s="201">
        <f t="shared" si="1"/>
        <v>31</v>
      </c>
      <c r="D15" s="201">
        <f t="shared" si="1"/>
        <v>2010</v>
      </c>
      <c r="E15" s="38">
        <v>47200</v>
      </c>
      <c r="F15" s="38">
        <v>47200</v>
      </c>
      <c r="G15" s="202">
        <f t="shared" si="3"/>
        <v>3933.3333333333335</v>
      </c>
      <c r="H15" s="30">
        <f t="shared" si="2"/>
        <v>52440</v>
      </c>
      <c r="J15" s="193">
        <f>J9-J10</f>
        <v>392</v>
      </c>
      <c r="K15" t="s">
        <v>70</v>
      </c>
    </row>
    <row r="16" spans="2:14" x14ac:dyDescent="0.3">
      <c r="B16" s="200">
        <v>12</v>
      </c>
      <c r="C16" s="201">
        <f t="shared" si="1"/>
        <v>30</v>
      </c>
      <c r="D16" s="201">
        <f t="shared" si="1"/>
        <v>2009</v>
      </c>
      <c r="E16" s="38">
        <v>46300</v>
      </c>
      <c r="F16" s="38">
        <v>46300</v>
      </c>
      <c r="G16" s="202">
        <f t="shared" si="3"/>
        <v>3858.3333333333335</v>
      </c>
      <c r="H16" s="30">
        <f t="shared" si="2"/>
        <v>52440</v>
      </c>
      <c r="J16" s="195">
        <f>25%*(J14/J15)</f>
        <v>1084.1390306122451</v>
      </c>
      <c r="K16" t="s">
        <v>71</v>
      </c>
    </row>
    <row r="17" spans="2:16" x14ac:dyDescent="0.3">
      <c r="B17" s="200">
        <v>12</v>
      </c>
      <c r="C17" s="201">
        <f t="shared" si="1"/>
        <v>29</v>
      </c>
      <c r="D17" s="201">
        <f t="shared" si="1"/>
        <v>2008</v>
      </c>
      <c r="E17" s="38">
        <v>44900</v>
      </c>
      <c r="F17" s="38">
        <v>44900</v>
      </c>
      <c r="G17" s="202">
        <f t="shared" si="3"/>
        <v>3741.6666666666665</v>
      </c>
      <c r="H17" s="30">
        <f t="shared" si="2"/>
        <v>52440</v>
      </c>
      <c r="J17" s="195">
        <f>J16*12</f>
        <v>13009.668367346942</v>
      </c>
      <c r="K17" t="s">
        <v>72</v>
      </c>
    </row>
    <row r="18" spans="2:16" x14ac:dyDescent="0.3">
      <c r="B18" s="200">
        <v>12</v>
      </c>
      <c r="C18" s="201">
        <f t="shared" si="1"/>
        <v>28</v>
      </c>
      <c r="D18" s="201">
        <f t="shared" si="1"/>
        <v>2007</v>
      </c>
      <c r="E18" s="38">
        <v>43700</v>
      </c>
      <c r="F18" s="38">
        <v>43700</v>
      </c>
      <c r="G18" s="202">
        <f t="shared" si="3"/>
        <v>3641.6666666666665</v>
      </c>
      <c r="H18" s="30">
        <f t="shared" si="2"/>
        <v>52440</v>
      </c>
      <c r="J18" s="188">
        <v>1092.5</v>
      </c>
      <c r="K18" t="s">
        <v>90</v>
      </c>
    </row>
    <row r="19" spans="2:16" ht="15" thickBot="1" x14ac:dyDescent="0.35">
      <c r="B19" s="200">
        <v>12</v>
      </c>
      <c r="C19" s="201">
        <f t="shared" si="1"/>
        <v>27</v>
      </c>
      <c r="D19" s="201">
        <f t="shared" si="1"/>
        <v>2006</v>
      </c>
      <c r="E19" s="38">
        <v>42100</v>
      </c>
      <c r="F19" s="38">
        <v>42100</v>
      </c>
      <c r="G19" s="202">
        <f t="shared" si="3"/>
        <v>3508.3333333333335</v>
      </c>
      <c r="H19" s="30">
        <f t="shared" si="2"/>
        <v>52440</v>
      </c>
      <c r="J19" s="196">
        <f>J18*12</f>
        <v>13110</v>
      </c>
      <c r="K19" t="s">
        <v>91</v>
      </c>
      <c r="P19" s="185"/>
    </row>
    <row r="20" spans="2:16" ht="15" thickTop="1" x14ac:dyDescent="0.3">
      <c r="B20" s="200">
        <v>12</v>
      </c>
      <c r="C20" s="201">
        <f t="shared" si="1"/>
        <v>26</v>
      </c>
      <c r="D20" s="201">
        <f t="shared" si="1"/>
        <v>2005</v>
      </c>
      <c r="E20" s="38">
        <v>41100</v>
      </c>
      <c r="F20" s="38">
        <v>41100</v>
      </c>
      <c r="G20" s="202">
        <f t="shared" si="3"/>
        <v>3425</v>
      </c>
      <c r="H20" s="30">
        <f t="shared" si="2"/>
        <v>52440</v>
      </c>
    </row>
    <row r="21" spans="2:16" x14ac:dyDescent="0.3">
      <c r="B21" s="200">
        <v>12</v>
      </c>
      <c r="C21" s="201">
        <f t="shared" si="1"/>
        <v>25</v>
      </c>
      <c r="D21" s="201">
        <f t="shared" si="1"/>
        <v>2004</v>
      </c>
      <c r="E21" s="38">
        <v>40500</v>
      </c>
      <c r="F21" s="38">
        <v>40500</v>
      </c>
      <c r="G21" s="202">
        <f t="shared" si="3"/>
        <v>3375</v>
      </c>
      <c r="H21" s="30">
        <f t="shared" si="2"/>
        <v>52440</v>
      </c>
    </row>
    <row r="22" spans="2:16" x14ac:dyDescent="0.3">
      <c r="B22" s="200">
        <v>12</v>
      </c>
      <c r="C22" s="201">
        <f t="shared" si="1"/>
        <v>24</v>
      </c>
      <c r="D22" s="201">
        <f t="shared" si="1"/>
        <v>2003</v>
      </c>
      <c r="E22" s="38">
        <v>39900</v>
      </c>
      <c r="F22" s="38">
        <v>39900</v>
      </c>
      <c r="G22" s="202">
        <f t="shared" si="3"/>
        <v>3325</v>
      </c>
      <c r="H22" s="30">
        <f t="shared" si="2"/>
        <v>52440</v>
      </c>
      <c r="P22" s="185"/>
    </row>
    <row r="23" spans="2:16" x14ac:dyDescent="0.3">
      <c r="B23" s="200">
        <v>12</v>
      </c>
      <c r="C23" s="201">
        <f t="shared" si="1"/>
        <v>23</v>
      </c>
      <c r="D23" s="201">
        <f t="shared" si="1"/>
        <v>2002</v>
      </c>
      <c r="E23" s="38">
        <v>39100</v>
      </c>
      <c r="F23" s="38">
        <v>39100</v>
      </c>
      <c r="G23" s="202">
        <f t="shared" si="3"/>
        <v>3258.3333333333335</v>
      </c>
      <c r="H23" s="30">
        <f t="shared" si="2"/>
        <v>52440</v>
      </c>
    </row>
    <row r="24" spans="2:16" x14ac:dyDescent="0.3">
      <c r="B24" s="200">
        <v>12</v>
      </c>
      <c r="C24" s="201">
        <f t="shared" si="1"/>
        <v>22</v>
      </c>
      <c r="D24" s="201">
        <f t="shared" si="1"/>
        <v>2001</v>
      </c>
      <c r="E24" s="38">
        <v>38300</v>
      </c>
      <c r="F24" s="38">
        <v>38300</v>
      </c>
      <c r="G24" s="202">
        <f t="shared" si="3"/>
        <v>3191.6666666666665</v>
      </c>
      <c r="H24" s="30">
        <f t="shared" si="2"/>
        <v>52440</v>
      </c>
      <c r="J24" s="31" t="s">
        <v>73</v>
      </c>
      <c r="P24" s="186"/>
    </row>
    <row r="25" spans="2:16" ht="15" thickBot="1" x14ac:dyDescent="0.35">
      <c r="B25" s="200">
        <v>12</v>
      </c>
      <c r="C25" s="201">
        <f t="shared" si="1"/>
        <v>21</v>
      </c>
      <c r="D25" s="201">
        <f t="shared" si="1"/>
        <v>2000</v>
      </c>
      <c r="E25" s="38">
        <v>37600</v>
      </c>
      <c r="F25" s="38">
        <v>37600</v>
      </c>
      <c r="G25" s="202">
        <f t="shared" si="3"/>
        <v>3133.3333333333335</v>
      </c>
      <c r="H25" s="30">
        <f t="shared" si="2"/>
        <v>52440</v>
      </c>
      <c r="J25" s="101" t="s">
        <v>74</v>
      </c>
    </row>
    <row r="26" spans="2:16" ht="15" thickTop="1" x14ac:dyDescent="0.3">
      <c r="B26" s="200">
        <v>12</v>
      </c>
      <c r="C26" s="201">
        <f t="shared" si="1"/>
        <v>20</v>
      </c>
      <c r="D26" s="201">
        <f t="shared" si="1"/>
        <v>1999</v>
      </c>
      <c r="E26" s="38">
        <v>37400</v>
      </c>
      <c r="F26" s="38">
        <v>37400</v>
      </c>
      <c r="G26" s="202">
        <f t="shared" si="3"/>
        <v>3116.6666666666665</v>
      </c>
      <c r="H26" s="30">
        <f t="shared" si="2"/>
        <v>52440</v>
      </c>
      <c r="J26" s="190">
        <v>6.0000000000000001E-3</v>
      </c>
      <c r="K26" t="s">
        <v>110</v>
      </c>
      <c r="N26" s="185"/>
    </row>
    <row r="27" spans="2:16" x14ac:dyDescent="0.3">
      <c r="B27" s="200">
        <v>12</v>
      </c>
      <c r="C27" s="201">
        <f t="shared" si="1"/>
        <v>19</v>
      </c>
      <c r="D27" s="201">
        <f t="shared" si="1"/>
        <v>1998</v>
      </c>
      <c r="E27" s="38">
        <v>36900</v>
      </c>
      <c r="F27" s="38">
        <v>36900</v>
      </c>
      <c r="G27" s="202">
        <f t="shared" si="3"/>
        <v>3075</v>
      </c>
      <c r="H27" s="30">
        <f t="shared" si="2"/>
        <v>52440</v>
      </c>
      <c r="J27" s="189">
        <v>0</v>
      </c>
      <c r="K27" t="s">
        <v>75</v>
      </c>
    </row>
    <row r="28" spans="2:16" x14ac:dyDescent="0.3">
      <c r="B28" s="200">
        <v>12</v>
      </c>
      <c r="C28" s="201">
        <f t="shared" si="1"/>
        <v>18</v>
      </c>
      <c r="D28" s="201">
        <f t="shared" si="1"/>
        <v>1997</v>
      </c>
      <c r="E28" s="38">
        <v>35800</v>
      </c>
      <c r="F28" s="38">
        <v>35800</v>
      </c>
      <c r="G28" s="202">
        <f t="shared" si="3"/>
        <v>2983.3333333333335</v>
      </c>
      <c r="H28" s="30">
        <f t="shared" si="2"/>
        <v>52440</v>
      </c>
      <c r="J28" s="197">
        <f>J16*J27*J26</f>
        <v>0</v>
      </c>
      <c r="K28" t="s">
        <v>76</v>
      </c>
    </row>
    <row r="29" spans="2:16" x14ac:dyDescent="0.3">
      <c r="B29" s="200">
        <v>12</v>
      </c>
      <c r="C29" s="201">
        <f t="shared" si="1"/>
        <v>17</v>
      </c>
      <c r="D29" s="201">
        <f t="shared" si="1"/>
        <v>1996</v>
      </c>
      <c r="E29" s="38">
        <v>35400</v>
      </c>
      <c r="F29" s="38">
        <v>35400</v>
      </c>
      <c r="G29" s="202">
        <f t="shared" si="3"/>
        <v>2950</v>
      </c>
      <c r="H29" s="30">
        <f t="shared" si="2"/>
        <v>52440</v>
      </c>
      <c r="J29" s="197">
        <f>J16-J28</f>
        <v>1084.1390306122451</v>
      </c>
      <c r="K29" t="s">
        <v>77</v>
      </c>
    </row>
    <row r="30" spans="2:16" x14ac:dyDescent="0.3">
      <c r="B30" s="200">
        <v>12</v>
      </c>
      <c r="C30" s="201">
        <f t="shared" si="1"/>
        <v>16</v>
      </c>
      <c r="D30" s="201">
        <f t="shared" si="1"/>
        <v>1995</v>
      </c>
      <c r="E30" s="38">
        <v>34900</v>
      </c>
      <c r="F30" s="38">
        <v>34900</v>
      </c>
      <c r="G30" s="202">
        <f t="shared" si="3"/>
        <v>2908.3333333333335</v>
      </c>
      <c r="H30" s="30">
        <f t="shared" si="2"/>
        <v>52440</v>
      </c>
      <c r="J30" s="191">
        <v>7.0000000000000001E-3</v>
      </c>
      <c r="K30" t="s">
        <v>80</v>
      </c>
      <c r="N30" s="185"/>
    </row>
    <row r="31" spans="2:16" x14ac:dyDescent="0.3">
      <c r="B31" s="200">
        <v>12</v>
      </c>
      <c r="C31" s="201">
        <f t="shared" si="1"/>
        <v>15</v>
      </c>
      <c r="D31" s="201">
        <f t="shared" si="1"/>
        <v>1994</v>
      </c>
      <c r="E31" s="38">
        <v>34400</v>
      </c>
      <c r="F31" s="38">
        <v>34400</v>
      </c>
      <c r="G31" s="202">
        <f t="shared" si="3"/>
        <v>2866.6666666666665</v>
      </c>
      <c r="H31" s="30">
        <f t="shared" si="2"/>
        <v>52440</v>
      </c>
      <c r="J31" s="189">
        <v>12</v>
      </c>
      <c r="K31" t="s">
        <v>83</v>
      </c>
    </row>
    <row r="32" spans="2:16" ht="15" thickBot="1" x14ac:dyDescent="0.35">
      <c r="B32" s="200">
        <v>12</v>
      </c>
      <c r="C32" s="201">
        <f t="shared" si="1"/>
        <v>14</v>
      </c>
      <c r="D32" s="201">
        <f t="shared" si="1"/>
        <v>1993</v>
      </c>
      <c r="E32" s="38">
        <v>33400</v>
      </c>
      <c r="F32" s="38">
        <v>33400</v>
      </c>
      <c r="G32" s="202">
        <f t="shared" si="3"/>
        <v>2783.3333333333335</v>
      </c>
      <c r="H32" s="30">
        <f t="shared" si="2"/>
        <v>52440</v>
      </c>
      <c r="J32" s="198">
        <f>J16*J31*J30</f>
        <v>91.067678571428587</v>
      </c>
      <c r="K32" t="s">
        <v>84</v>
      </c>
    </row>
    <row r="33" spans="2:15" ht="15" thickTop="1" x14ac:dyDescent="0.3">
      <c r="B33" s="200">
        <v>12</v>
      </c>
      <c r="C33" s="201">
        <f t="shared" si="1"/>
        <v>13</v>
      </c>
      <c r="D33" s="201">
        <f t="shared" si="1"/>
        <v>1992</v>
      </c>
      <c r="E33" s="38">
        <v>32200</v>
      </c>
      <c r="F33" s="38">
        <v>32200</v>
      </c>
      <c r="G33" s="202">
        <f t="shared" si="3"/>
        <v>2683.3333333333335</v>
      </c>
      <c r="H33" s="30">
        <f t="shared" si="2"/>
        <v>52440</v>
      </c>
    </row>
    <row r="34" spans="2:15" x14ac:dyDescent="0.3">
      <c r="B34" s="200">
        <v>12</v>
      </c>
      <c r="C34" s="201">
        <f t="shared" si="1"/>
        <v>12</v>
      </c>
      <c r="D34" s="201">
        <f t="shared" si="1"/>
        <v>1991</v>
      </c>
      <c r="E34" s="38">
        <v>30500</v>
      </c>
      <c r="F34" s="38">
        <v>30500</v>
      </c>
      <c r="G34" s="202">
        <f t="shared" si="3"/>
        <v>2541.6666666666665</v>
      </c>
      <c r="H34" s="30">
        <f t="shared" si="2"/>
        <v>52440</v>
      </c>
    </row>
    <row r="35" spans="2:15" x14ac:dyDescent="0.3">
      <c r="B35" s="200">
        <v>12</v>
      </c>
      <c r="C35" s="201">
        <f t="shared" si="1"/>
        <v>11</v>
      </c>
      <c r="D35" s="201">
        <f t="shared" si="1"/>
        <v>1990</v>
      </c>
      <c r="E35" s="38">
        <v>28900</v>
      </c>
      <c r="F35" s="38">
        <v>28900</v>
      </c>
      <c r="G35" s="202">
        <f t="shared" si="3"/>
        <v>2408.3333333333335</v>
      </c>
      <c r="H35" s="30">
        <f t="shared" si="2"/>
        <v>52440</v>
      </c>
      <c r="L35" t="s">
        <v>104</v>
      </c>
      <c r="O35" t="s">
        <v>105</v>
      </c>
    </row>
    <row r="36" spans="2:15" x14ac:dyDescent="0.3">
      <c r="B36" s="200">
        <v>12</v>
      </c>
      <c r="C36" s="201">
        <f t="shared" si="1"/>
        <v>10</v>
      </c>
      <c r="D36" s="201">
        <f t="shared" si="1"/>
        <v>1989</v>
      </c>
      <c r="E36" s="38">
        <v>27700</v>
      </c>
      <c r="F36" s="38">
        <v>27700</v>
      </c>
      <c r="G36" s="202">
        <f t="shared" si="3"/>
        <v>2308.3333333333335</v>
      </c>
      <c r="H36" s="30">
        <f t="shared" si="2"/>
        <v>52440</v>
      </c>
      <c r="L36" t="s">
        <v>106</v>
      </c>
      <c r="O36" t="s">
        <v>107</v>
      </c>
    </row>
    <row r="37" spans="2:15" x14ac:dyDescent="0.3">
      <c r="B37" s="200">
        <v>12</v>
      </c>
      <c r="C37" s="201">
        <f t="shared" si="1"/>
        <v>9</v>
      </c>
      <c r="D37" s="201">
        <f t="shared" si="1"/>
        <v>1988</v>
      </c>
      <c r="E37" s="38">
        <v>26500</v>
      </c>
      <c r="F37" s="38">
        <v>26500</v>
      </c>
      <c r="G37" s="202">
        <f t="shared" si="3"/>
        <v>2208.3333333333335</v>
      </c>
      <c r="H37" s="30">
        <f t="shared" si="2"/>
        <v>52440</v>
      </c>
      <c r="L37" t="s">
        <v>108</v>
      </c>
      <c r="O37" t="s">
        <v>109</v>
      </c>
    </row>
    <row r="38" spans="2:15" x14ac:dyDescent="0.3">
      <c r="B38" s="200">
        <v>12</v>
      </c>
      <c r="C38" s="201">
        <f t="shared" si="1"/>
        <v>8</v>
      </c>
      <c r="D38" s="201">
        <f t="shared" si="1"/>
        <v>1987</v>
      </c>
      <c r="E38" s="38">
        <v>25900</v>
      </c>
      <c r="F38" s="38">
        <v>25900</v>
      </c>
      <c r="G38" s="202">
        <f t="shared" si="3"/>
        <v>2158.3333333333335</v>
      </c>
      <c r="H38" s="30">
        <f t="shared" si="2"/>
        <v>52440</v>
      </c>
    </row>
    <row r="39" spans="2:15" x14ac:dyDescent="0.3">
      <c r="B39" s="200">
        <v>12</v>
      </c>
      <c r="C39" s="201">
        <f t="shared" si="1"/>
        <v>7</v>
      </c>
      <c r="D39" s="201">
        <f t="shared" si="1"/>
        <v>1986</v>
      </c>
      <c r="E39" s="38">
        <v>25800</v>
      </c>
      <c r="F39" s="38">
        <v>25800</v>
      </c>
      <c r="G39" s="202">
        <f t="shared" si="3"/>
        <v>2150</v>
      </c>
      <c r="H39" s="30">
        <f t="shared" si="2"/>
        <v>52440</v>
      </c>
      <c r="I39" s="28"/>
      <c r="J39" s="28"/>
      <c r="L39" s="28"/>
      <c r="M39" s="28"/>
      <c r="N39" s="28"/>
    </row>
    <row r="40" spans="2:15" x14ac:dyDescent="0.3">
      <c r="B40" s="200">
        <v>12</v>
      </c>
      <c r="C40" s="201">
        <f t="shared" si="1"/>
        <v>6</v>
      </c>
      <c r="D40" s="201">
        <f t="shared" si="1"/>
        <v>1985</v>
      </c>
      <c r="E40" s="38">
        <v>23400</v>
      </c>
      <c r="F40" s="38">
        <v>20322</v>
      </c>
      <c r="G40" s="202">
        <f t="shared" si="3"/>
        <v>1693.5</v>
      </c>
      <c r="H40" s="30">
        <f>F40*AVERAGE($E$9:$E$13)/E40</f>
        <v>45542.123076923075</v>
      </c>
      <c r="I40" s="28"/>
      <c r="L40" s="28"/>
      <c r="M40" s="28"/>
      <c r="N40" s="28"/>
    </row>
    <row r="41" spans="2:15" x14ac:dyDescent="0.3">
      <c r="B41" s="203">
        <v>12</v>
      </c>
      <c r="C41" s="204">
        <f t="shared" si="1"/>
        <v>5</v>
      </c>
      <c r="D41" s="204">
        <f t="shared" si="1"/>
        <v>1984</v>
      </c>
      <c r="E41" s="205">
        <v>20800</v>
      </c>
      <c r="F41" s="205">
        <v>17104</v>
      </c>
      <c r="G41" s="205">
        <f t="shared" si="3"/>
        <v>1425.3333333333333</v>
      </c>
      <c r="H41" s="206">
        <f t="shared" si="2"/>
        <v>43121.815384615387</v>
      </c>
      <c r="I41" s="199">
        <f>H41*4/12</f>
        <v>14373.938461538462</v>
      </c>
      <c r="J41">
        <v>4</v>
      </c>
    </row>
    <row r="42" spans="2:15" x14ac:dyDescent="0.3">
      <c r="B42" s="203">
        <v>12</v>
      </c>
      <c r="C42" s="204">
        <f t="shared" si="1"/>
        <v>4</v>
      </c>
      <c r="D42" s="204">
        <f t="shared" si="1"/>
        <v>1983</v>
      </c>
      <c r="E42" s="205">
        <v>18500</v>
      </c>
      <c r="F42" s="205">
        <v>6271</v>
      </c>
      <c r="G42" s="205">
        <f t="shared" si="3"/>
        <v>522.58333333333337</v>
      </c>
      <c r="H42" s="206">
        <f t="shared" si="2"/>
        <v>17775.742702702704</v>
      </c>
      <c r="J42">
        <v>12</v>
      </c>
    </row>
    <row r="43" spans="2:15" x14ac:dyDescent="0.3">
      <c r="B43" s="203">
        <v>12</v>
      </c>
      <c r="C43" s="204">
        <f t="shared" si="1"/>
        <v>3</v>
      </c>
      <c r="D43" s="204">
        <f t="shared" si="1"/>
        <v>1982</v>
      </c>
      <c r="E43" s="205">
        <v>16500</v>
      </c>
      <c r="F43" s="205">
        <v>3419</v>
      </c>
      <c r="G43" s="205">
        <f t="shared" si="3"/>
        <v>284.91666666666669</v>
      </c>
      <c r="H43" s="206">
        <f t="shared" si="2"/>
        <v>10866.203636363636</v>
      </c>
      <c r="J43">
        <v>12</v>
      </c>
    </row>
    <row r="44" spans="2:15" x14ac:dyDescent="0.3">
      <c r="B44" s="203">
        <v>12</v>
      </c>
      <c r="C44" s="204">
        <f>C45+1</f>
        <v>2</v>
      </c>
      <c r="D44" s="204">
        <f t="shared" ref="D44" si="4">D45+1</f>
        <v>1981</v>
      </c>
      <c r="E44" s="205">
        <v>14700</v>
      </c>
      <c r="F44" s="205">
        <v>3366</v>
      </c>
      <c r="G44" s="205">
        <f t="shared" si="3"/>
        <v>280.5</v>
      </c>
      <c r="H44" s="206">
        <f t="shared" si="2"/>
        <v>12007.689795918368</v>
      </c>
      <c r="J44">
        <v>12</v>
      </c>
    </row>
    <row r="45" spans="2:15" ht="15" thickBot="1" x14ac:dyDescent="0.35">
      <c r="B45" s="207">
        <v>12</v>
      </c>
      <c r="C45" s="208">
        <v>1</v>
      </c>
      <c r="D45" s="208">
        <f>D50+1</f>
        <v>1980</v>
      </c>
      <c r="E45" s="209">
        <v>13100</v>
      </c>
      <c r="F45" s="209">
        <v>2573</v>
      </c>
      <c r="G45" s="209">
        <f t="shared" si="3"/>
        <v>214.41666666666666</v>
      </c>
      <c r="H45" s="210">
        <f t="shared" si="2"/>
        <v>10299.856488549618</v>
      </c>
      <c r="J45">
        <v>12</v>
      </c>
    </row>
    <row r="46" spans="2:15" ht="15" thickTop="1" x14ac:dyDescent="0.3">
      <c r="F46" s="2"/>
      <c r="G46" s="2"/>
      <c r="H46" s="2"/>
    </row>
    <row r="47" spans="2:15" x14ac:dyDescent="0.3">
      <c r="F47" s="2"/>
      <c r="G47" s="2"/>
      <c r="H47" s="2"/>
    </row>
    <row r="48" spans="2:15" ht="15" thickBot="1" x14ac:dyDescent="0.35">
      <c r="F48" s="2"/>
      <c r="G48" s="2"/>
      <c r="H48" s="2"/>
    </row>
    <row r="49" spans="2:8" ht="15.6" thickTop="1" thickBot="1" x14ac:dyDescent="0.35">
      <c r="D49" s="87" t="s">
        <v>92</v>
      </c>
      <c r="E49" s="217" t="s">
        <v>62</v>
      </c>
      <c r="F49" s="2"/>
      <c r="G49" s="2"/>
      <c r="H49" s="2"/>
    </row>
    <row r="50" spans="2:8" ht="15" thickTop="1" x14ac:dyDescent="0.3">
      <c r="B50" s="2"/>
      <c r="C50" s="2"/>
      <c r="D50" s="218">
        <f t="shared" ref="D50:D60" si="5">D51+1</f>
        <v>1979</v>
      </c>
      <c r="E50" s="93">
        <v>11700</v>
      </c>
      <c r="F50" s="2"/>
      <c r="G50" s="2"/>
    </row>
    <row r="51" spans="2:8" x14ac:dyDescent="0.3">
      <c r="B51" s="2"/>
      <c r="C51" s="2"/>
      <c r="D51" s="200">
        <f t="shared" si="5"/>
        <v>1978</v>
      </c>
      <c r="E51" s="95">
        <v>10400</v>
      </c>
      <c r="F51" s="2"/>
      <c r="G51" s="2"/>
      <c r="H51" s="2"/>
    </row>
    <row r="52" spans="2:8" x14ac:dyDescent="0.3">
      <c r="B52" s="2"/>
      <c r="C52" s="2"/>
      <c r="D52" s="200">
        <f t="shared" si="5"/>
        <v>1977</v>
      </c>
      <c r="E52" s="95">
        <v>9300</v>
      </c>
      <c r="F52" s="2"/>
      <c r="G52" s="2"/>
      <c r="H52" s="2"/>
    </row>
    <row r="53" spans="2:8" x14ac:dyDescent="0.3">
      <c r="B53" s="2"/>
      <c r="C53" s="2"/>
      <c r="D53" s="200">
        <f t="shared" si="5"/>
        <v>1976</v>
      </c>
      <c r="E53" s="95">
        <v>8300</v>
      </c>
      <c r="F53" s="2"/>
      <c r="G53" s="2"/>
      <c r="H53" s="2"/>
    </row>
    <row r="54" spans="2:8" x14ac:dyDescent="0.3">
      <c r="B54" s="2"/>
      <c r="C54" s="2"/>
      <c r="D54" s="200">
        <f t="shared" si="5"/>
        <v>1975</v>
      </c>
      <c r="E54" s="95">
        <v>7400</v>
      </c>
      <c r="F54" s="2"/>
      <c r="G54" s="2"/>
      <c r="H54" s="2"/>
    </row>
    <row r="55" spans="2:8" x14ac:dyDescent="0.3">
      <c r="B55" s="2"/>
      <c r="C55" s="2"/>
      <c r="D55" s="200">
        <f t="shared" si="5"/>
        <v>1974</v>
      </c>
      <c r="E55" s="95">
        <v>6600</v>
      </c>
      <c r="F55" s="2"/>
      <c r="G55" s="2"/>
      <c r="H55" s="2"/>
    </row>
    <row r="56" spans="2:8" x14ac:dyDescent="0.3">
      <c r="B56" s="2"/>
      <c r="C56" s="2"/>
      <c r="D56" s="200">
        <f t="shared" si="5"/>
        <v>1973</v>
      </c>
      <c r="E56" s="95">
        <v>5900</v>
      </c>
      <c r="F56" s="2"/>
      <c r="G56" s="2"/>
      <c r="H56" s="2"/>
    </row>
    <row r="57" spans="2:8" x14ac:dyDescent="0.3">
      <c r="B57" s="2"/>
      <c r="C57" s="2"/>
      <c r="D57" s="200">
        <f t="shared" si="5"/>
        <v>1972</v>
      </c>
      <c r="E57" s="95">
        <v>5500</v>
      </c>
      <c r="F57" s="2"/>
      <c r="G57" s="2"/>
      <c r="H57" s="2"/>
    </row>
    <row r="58" spans="2:8" x14ac:dyDescent="0.3">
      <c r="B58" s="2"/>
      <c r="C58" s="2"/>
      <c r="D58" s="200">
        <f t="shared" si="5"/>
        <v>1971</v>
      </c>
      <c r="E58" s="95">
        <v>5400</v>
      </c>
    </row>
    <row r="59" spans="2:8" x14ac:dyDescent="0.3">
      <c r="B59" s="2"/>
      <c r="C59" s="2"/>
      <c r="D59" s="200">
        <f t="shared" si="5"/>
        <v>1970</v>
      </c>
      <c r="E59" s="95">
        <v>5300</v>
      </c>
    </row>
    <row r="60" spans="2:8" x14ac:dyDescent="0.3">
      <c r="B60" s="2"/>
      <c r="C60" s="2"/>
      <c r="D60" s="200">
        <f t="shared" si="5"/>
        <v>1969</v>
      </c>
      <c r="E60" s="95">
        <v>5200</v>
      </c>
    </row>
    <row r="61" spans="2:8" ht="15" thickBot="1" x14ac:dyDescent="0.35">
      <c r="B61" s="2"/>
      <c r="C61" s="2"/>
      <c r="D61" s="219">
        <v>1968</v>
      </c>
      <c r="E61" s="99">
        <v>5100</v>
      </c>
    </row>
    <row r="62" spans="2:8" ht="15" thickTop="1" x14ac:dyDescent="0.3"/>
    <row r="64" spans="2:8" ht="241.8" x14ac:dyDescent="0.3">
      <c r="H64" s="222" t="s">
        <v>99</v>
      </c>
    </row>
    <row r="66" spans="8:8" ht="126.6" x14ac:dyDescent="0.3">
      <c r="H66" s="223" t="s">
        <v>100</v>
      </c>
    </row>
    <row r="67" spans="8:8" ht="115.2" x14ac:dyDescent="0.3">
      <c r="H67" s="223" t="s">
        <v>101</v>
      </c>
    </row>
  </sheetData>
  <hyperlinks>
    <hyperlink ref="J2" r:id="rId1" location="52"/>
  </hyperlinks>
  <pageMargins left="0.7" right="0.7" top="0.75" bottom="0.75" header="0.3" footer="0.3"/>
  <pageSetup orientation="portrait"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B2:FW83"/>
  <sheetViews>
    <sheetView zoomScaleNormal="100" workbookViewId="0">
      <selection activeCell="CN50" sqref="CN50"/>
    </sheetView>
  </sheetViews>
  <sheetFormatPr baseColWidth="10" defaultRowHeight="14.4" x14ac:dyDescent="0.3"/>
  <cols>
    <col min="5" max="5" width="12.21875" bestFit="1" customWidth="1"/>
    <col min="185" max="185" width="10.5546875" bestFit="1" customWidth="1"/>
    <col min="186" max="186" width="12.21875" bestFit="1" customWidth="1"/>
    <col min="187" max="191" width="12.5546875" bestFit="1" customWidth="1"/>
  </cols>
  <sheetData>
    <row r="2" spans="2:20" ht="15" thickBot="1" x14ac:dyDescent="0.35">
      <c r="C2" s="31" t="s">
        <v>12</v>
      </c>
    </row>
    <row r="3" spans="2:20" ht="15.6" thickTop="1" thickBot="1" x14ac:dyDescent="0.35">
      <c r="B3" s="79"/>
      <c r="C3" s="78">
        <v>40543</v>
      </c>
      <c r="D3" s="50">
        <v>40695</v>
      </c>
      <c r="E3" s="50">
        <v>41061</v>
      </c>
      <c r="F3" s="50">
        <v>41426</v>
      </c>
      <c r="G3" s="50">
        <v>41791</v>
      </c>
      <c r="H3" s="50">
        <v>42094</v>
      </c>
      <c r="I3" s="50">
        <v>42461</v>
      </c>
      <c r="J3" s="50">
        <v>42826</v>
      </c>
      <c r="K3" s="50">
        <v>43191</v>
      </c>
      <c r="L3" s="50">
        <v>43557</v>
      </c>
      <c r="M3" s="50">
        <v>43922</v>
      </c>
      <c r="N3" s="50">
        <v>44287</v>
      </c>
      <c r="O3" s="50">
        <v>44652</v>
      </c>
      <c r="P3" s="50">
        <v>45017</v>
      </c>
      <c r="Q3" s="51">
        <v>45383</v>
      </c>
    </row>
    <row r="4" spans="2:20" ht="15.6" thickTop="1" thickBot="1" x14ac:dyDescent="0.35">
      <c r="B4" s="77" t="s">
        <v>13</v>
      </c>
      <c r="C4" s="73">
        <v>2</v>
      </c>
      <c r="D4" s="73">
        <v>3</v>
      </c>
      <c r="E4" s="73">
        <v>4</v>
      </c>
      <c r="F4" s="73">
        <v>5</v>
      </c>
      <c r="G4" s="73">
        <v>6</v>
      </c>
      <c r="H4" s="73">
        <v>7</v>
      </c>
      <c r="I4" s="73">
        <v>8</v>
      </c>
      <c r="J4" s="73">
        <v>9</v>
      </c>
      <c r="K4" s="73">
        <v>10</v>
      </c>
      <c r="L4" s="73">
        <v>11</v>
      </c>
      <c r="M4" s="73">
        <v>12</v>
      </c>
      <c r="N4" s="73">
        <v>13</v>
      </c>
      <c r="O4" s="73">
        <v>14</v>
      </c>
      <c r="P4" s="73">
        <v>15</v>
      </c>
      <c r="Q4" s="74">
        <v>16</v>
      </c>
      <c r="S4" s="75"/>
      <c r="T4" t="s">
        <v>22</v>
      </c>
    </row>
    <row r="5" spans="2:20" ht="15.6" thickTop="1" thickBot="1" x14ac:dyDescent="0.35">
      <c r="B5" s="68">
        <v>1</v>
      </c>
      <c r="C5" s="69">
        <v>36654</v>
      </c>
      <c r="D5" s="69">
        <v>36929</v>
      </c>
      <c r="E5" s="69">
        <v>37483</v>
      </c>
      <c r="F5" s="69">
        <v>38139</v>
      </c>
      <c r="G5" s="69">
        <v>38902</v>
      </c>
      <c r="H5" s="69">
        <v>39291</v>
      </c>
      <c r="I5" s="69">
        <v>39880</v>
      </c>
      <c r="J5" s="69">
        <v>40578</v>
      </c>
      <c r="K5" s="69">
        <v>41390</v>
      </c>
      <c r="L5" s="69">
        <v>42431</v>
      </c>
      <c r="M5" s="69">
        <v>42431</v>
      </c>
      <c r="N5" s="69">
        <v>42431</v>
      </c>
      <c r="O5" s="69">
        <v>42431</v>
      </c>
      <c r="P5" s="69">
        <v>42431</v>
      </c>
      <c r="Q5" s="70">
        <v>42431</v>
      </c>
    </row>
    <row r="6" spans="2:20" ht="15.6" thickTop="1" thickBot="1" x14ac:dyDescent="0.35">
      <c r="B6" s="26">
        <v>2</v>
      </c>
      <c r="C6" s="38">
        <v>38212</v>
      </c>
      <c r="D6" s="38">
        <v>38499</v>
      </c>
      <c r="E6" s="38">
        <v>39076</v>
      </c>
      <c r="F6" s="38">
        <v>39760</v>
      </c>
      <c r="G6" s="38">
        <v>40555</v>
      </c>
      <c r="H6" s="38">
        <v>40961</v>
      </c>
      <c r="I6" s="38">
        <v>41575</v>
      </c>
      <c r="J6" s="38">
        <v>42303</v>
      </c>
      <c r="K6" s="38">
        <v>43149</v>
      </c>
      <c r="L6" s="38">
        <v>44237</v>
      </c>
      <c r="M6" s="38">
        <v>44237</v>
      </c>
      <c r="N6" s="38">
        <v>44237</v>
      </c>
      <c r="O6" s="38">
        <v>44237</v>
      </c>
      <c r="P6" s="38">
        <v>44237</v>
      </c>
      <c r="Q6" s="39">
        <v>44237</v>
      </c>
      <c r="S6" s="76"/>
      <c r="T6" t="s">
        <v>14</v>
      </c>
    </row>
    <row r="7" spans="2:20" ht="15" thickTop="1" x14ac:dyDescent="0.3">
      <c r="B7" s="26">
        <v>3</v>
      </c>
      <c r="C7" s="38">
        <v>39837</v>
      </c>
      <c r="D7" s="38">
        <v>40136</v>
      </c>
      <c r="E7" s="38">
        <v>40738</v>
      </c>
      <c r="F7" s="38">
        <v>41451</v>
      </c>
      <c r="G7" s="38">
        <v>42280</v>
      </c>
      <c r="H7" s="38">
        <v>42703</v>
      </c>
      <c r="I7" s="38">
        <v>43344</v>
      </c>
      <c r="J7" s="38">
        <v>44103</v>
      </c>
      <c r="K7" s="38">
        <v>44985</v>
      </c>
      <c r="L7" s="38">
        <v>46117</v>
      </c>
      <c r="M7" s="38">
        <v>46117</v>
      </c>
      <c r="N7" s="38">
        <v>46117</v>
      </c>
      <c r="O7" s="38">
        <v>46117</v>
      </c>
      <c r="P7" s="38">
        <v>46117</v>
      </c>
      <c r="Q7" s="39">
        <v>46117</v>
      </c>
    </row>
    <row r="8" spans="2:20" x14ac:dyDescent="0.3">
      <c r="B8" s="26">
        <v>4</v>
      </c>
      <c r="C8" s="38">
        <v>41530</v>
      </c>
      <c r="D8" s="38">
        <v>41841</v>
      </c>
      <c r="E8" s="38">
        <v>42469</v>
      </c>
      <c r="F8" s="38">
        <v>43212</v>
      </c>
      <c r="G8" s="38">
        <v>44076</v>
      </c>
      <c r="H8" s="38">
        <v>44517</v>
      </c>
      <c r="I8" s="38">
        <v>45185</v>
      </c>
      <c r="J8" s="38">
        <v>45976</v>
      </c>
      <c r="K8" s="38">
        <v>46896</v>
      </c>
      <c r="L8" s="38">
        <v>48078</v>
      </c>
      <c r="M8" s="38">
        <v>48078</v>
      </c>
      <c r="N8" s="38">
        <v>48078</v>
      </c>
      <c r="O8" s="38">
        <v>48078</v>
      </c>
      <c r="P8" s="38">
        <v>48078</v>
      </c>
      <c r="Q8" s="39">
        <v>48078</v>
      </c>
    </row>
    <row r="9" spans="2:20" x14ac:dyDescent="0.3">
      <c r="B9" s="26">
        <v>5</v>
      </c>
      <c r="C9" s="38">
        <v>43296</v>
      </c>
      <c r="D9" s="38">
        <v>43621</v>
      </c>
      <c r="E9" s="38">
        <v>44275</v>
      </c>
      <c r="F9" s="38">
        <v>45050</v>
      </c>
      <c r="G9" s="38">
        <v>45951</v>
      </c>
      <c r="H9" s="38">
        <v>46411</v>
      </c>
      <c r="I9" s="38">
        <v>47107</v>
      </c>
      <c r="J9" s="38">
        <v>47931</v>
      </c>
      <c r="K9" s="38">
        <v>48890</v>
      </c>
      <c r="L9" s="38">
        <v>50120</v>
      </c>
      <c r="M9" s="38">
        <v>50120</v>
      </c>
      <c r="N9" s="38">
        <v>50120</v>
      </c>
      <c r="O9" s="38">
        <v>50120</v>
      </c>
      <c r="P9" s="38">
        <v>50120</v>
      </c>
      <c r="Q9" s="39">
        <v>50120</v>
      </c>
    </row>
    <row r="10" spans="2:20" x14ac:dyDescent="0.3">
      <c r="B10" s="26">
        <v>6</v>
      </c>
      <c r="C10" s="38">
        <v>45136</v>
      </c>
      <c r="D10" s="38">
        <v>45475</v>
      </c>
      <c r="E10" s="38">
        <v>46157</v>
      </c>
      <c r="F10" s="38">
        <v>46965</v>
      </c>
      <c r="G10" s="38">
        <v>47904</v>
      </c>
      <c r="H10" s="38">
        <v>48383</v>
      </c>
      <c r="I10" s="38">
        <v>49109</v>
      </c>
      <c r="J10" s="38">
        <v>49968</v>
      </c>
      <c r="K10" s="38">
        <v>50967</v>
      </c>
      <c r="L10" s="38">
        <v>52251</v>
      </c>
      <c r="M10" s="38">
        <v>52251</v>
      </c>
      <c r="N10" s="38">
        <v>52251</v>
      </c>
      <c r="O10" s="38">
        <v>52251</v>
      </c>
      <c r="P10" s="38">
        <v>52251</v>
      </c>
      <c r="Q10" s="39">
        <v>52251</v>
      </c>
    </row>
    <row r="11" spans="2:20" x14ac:dyDescent="0.3">
      <c r="B11" s="26">
        <v>7</v>
      </c>
      <c r="C11" s="38">
        <v>47055</v>
      </c>
      <c r="D11" s="38">
        <v>47408</v>
      </c>
      <c r="E11" s="38">
        <v>48119</v>
      </c>
      <c r="F11" s="38">
        <v>48961</v>
      </c>
      <c r="G11" s="38">
        <v>49940</v>
      </c>
      <c r="H11" s="38">
        <v>50439</v>
      </c>
      <c r="I11" s="38">
        <v>51196</v>
      </c>
      <c r="J11" s="38">
        <v>52092</v>
      </c>
      <c r="K11" s="38">
        <v>53134</v>
      </c>
      <c r="L11" s="38">
        <v>54471</v>
      </c>
      <c r="M11" s="38">
        <v>54471</v>
      </c>
      <c r="N11" s="38">
        <v>54471</v>
      </c>
      <c r="O11" s="38">
        <v>54471</v>
      </c>
      <c r="P11" s="38">
        <v>54471</v>
      </c>
      <c r="Q11" s="39">
        <v>54471</v>
      </c>
    </row>
    <row r="12" spans="2:20" x14ac:dyDescent="0.3">
      <c r="B12" s="26">
        <v>8</v>
      </c>
      <c r="C12" s="38">
        <v>49056</v>
      </c>
      <c r="D12" s="38">
        <v>49424</v>
      </c>
      <c r="E12" s="38">
        <v>50165</v>
      </c>
      <c r="F12" s="38">
        <v>51043</v>
      </c>
      <c r="G12" s="38">
        <v>52064</v>
      </c>
      <c r="H12" s="38">
        <v>52585</v>
      </c>
      <c r="I12" s="38">
        <v>53374</v>
      </c>
      <c r="J12" s="38">
        <v>54308</v>
      </c>
      <c r="K12" s="38">
        <v>55394</v>
      </c>
      <c r="L12" s="38">
        <v>56787</v>
      </c>
      <c r="M12" s="38">
        <v>56787</v>
      </c>
      <c r="N12" s="38">
        <v>56787</v>
      </c>
      <c r="O12" s="38">
        <v>56787</v>
      </c>
      <c r="P12" s="38">
        <v>56787</v>
      </c>
      <c r="Q12" s="39">
        <v>56787</v>
      </c>
    </row>
    <row r="13" spans="2:20" x14ac:dyDescent="0.3">
      <c r="B13" s="26">
        <v>9</v>
      </c>
      <c r="C13" s="38">
        <v>51141</v>
      </c>
      <c r="D13" s="38">
        <v>51525</v>
      </c>
      <c r="E13" s="38">
        <v>52298</v>
      </c>
      <c r="F13" s="38">
        <v>53213</v>
      </c>
      <c r="G13" s="38">
        <v>54277</v>
      </c>
      <c r="H13" s="38">
        <v>54820</v>
      </c>
      <c r="I13" s="38">
        <v>55642</v>
      </c>
      <c r="J13" s="38">
        <v>56616</v>
      </c>
      <c r="K13" s="38">
        <v>57748</v>
      </c>
      <c r="L13" s="38">
        <v>59199</v>
      </c>
      <c r="M13" s="38">
        <v>59199</v>
      </c>
      <c r="N13" s="38">
        <v>59199</v>
      </c>
      <c r="O13" s="38">
        <v>59199</v>
      </c>
      <c r="P13" s="38">
        <v>59199</v>
      </c>
      <c r="Q13" s="39">
        <v>59199</v>
      </c>
    </row>
    <row r="14" spans="2:20" x14ac:dyDescent="0.3">
      <c r="B14" s="26">
        <v>10</v>
      </c>
      <c r="C14" s="38">
        <v>53315</v>
      </c>
      <c r="D14" s="38">
        <v>53715</v>
      </c>
      <c r="E14" s="38">
        <v>54521</v>
      </c>
      <c r="F14" s="38">
        <v>55475</v>
      </c>
      <c r="G14" s="38">
        <v>56585</v>
      </c>
      <c r="H14" s="38">
        <v>57151</v>
      </c>
      <c r="I14" s="38">
        <v>58008</v>
      </c>
      <c r="J14" s="38">
        <v>59023</v>
      </c>
      <c r="K14" s="38">
        <v>60203</v>
      </c>
      <c r="L14" s="38">
        <v>61716</v>
      </c>
      <c r="M14" s="38">
        <v>61716</v>
      </c>
      <c r="N14" s="38">
        <v>61716</v>
      </c>
      <c r="O14" s="38">
        <v>61716</v>
      </c>
      <c r="P14" s="38">
        <v>61716</v>
      </c>
      <c r="Q14" s="39">
        <v>61716</v>
      </c>
    </row>
    <row r="15" spans="2:20" x14ac:dyDescent="0.3">
      <c r="B15" s="26">
        <v>11</v>
      </c>
      <c r="C15" s="38">
        <v>55582</v>
      </c>
      <c r="D15" s="38">
        <v>55999</v>
      </c>
      <c r="E15" s="38">
        <v>56839</v>
      </c>
      <c r="F15" s="38">
        <v>57834</v>
      </c>
      <c r="G15" s="38">
        <v>58991</v>
      </c>
      <c r="H15" s="38">
        <v>59581</v>
      </c>
      <c r="I15" s="38">
        <v>60475</v>
      </c>
      <c r="J15" s="38">
        <v>61533</v>
      </c>
      <c r="K15" s="38">
        <v>62764</v>
      </c>
      <c r="L15" s="38">
        <v>64757</v>
      </c>
      <c r="M15" s="38">
        <v>64757</v>
      </c>
      <c r="N15" s="38">
        <v>64757</v>
      </c>
      <c r="O15" s="38">
        <v>64757</v>
      </c>
      <c r="P15" s="38">
        <v>64757</v>
      </c>
      <c r="Q15" s="39">
        <v>64757</v>
      </c>
    </row>
    <row r="16" spans="2:20" x14ac:dyDescent="0.3">
      <c r="B16" s="26">
        <v>12</v>
      </c>
      <c r="C16" s="38">
        <v>57945</v>
      </c>
      <c r="D16" s="38">
        <v>58380</v>
      </c>
      <c r="E16" s="38">
        <v>59256</v>
      </c>
      <c r="F16" s="38">
        <v>60293</v>
      </c>
      <c r="G16" s="38">
        <v>61499</v>
      </c>
      <c r="H16" s="38">
        <v>62114</v>
      </c>
      <c r="I16" s="38">
        <v>63046</v>
      </c>
      <c r="J16" s="38">
        <v>64149</v>
      </c>
      <c r="K16" s="38">
        <v>65432</v>
      </c>
      <c r="L16" s="38">
        <v>67988</v>
      </c>
      <c r="M16" s="38">
        <v>67988</v>
      </c>
      <c r="N16" s="38">
        <v>67988</v>
      </c>
      <c r="O16" s="38">
        <v>67988</v>
      </c>
      <c r="P16" s="38">
        <v>67988</v>
      </c>
      <c r="Q16" s="39">
        <v>67988</v>
      </c>
    </row>
    <row r="17" spans="2:179" x14ac:dyDescent="0.3">
      <c r="B17" s="26">
        <v>13</v>
      </c>
      <c r="C17" s="38">
        <v>60408</v>
      </c>
      <c r="D17" s="38">
        <v>60861</v>
      </c>
      <c r="E17" s="38">
        <v>61774</v>
      </c>
      <c r="F17" s="38">
        <v>62855</v>
      </c>
      <c r="G17" s="38">
        <v>64112</v>
      </c>
      <c r="H17" s="38">
        <v>64753</v>
      </c>
      <c r="I17" s="38">
        <v>65724</v>
      </c>
      <c r="J17" s="38">
        <v>66874</v>
      </c>
      <c r="K17" s="38">
        <v>68211</v>
      </c>
      <c r="L17" s="38">
        <v>71376</v>
      </c>
      <c r="M17" s="38">
        <v>71376</v>
      </c>
      <c r="N17" s="38">
        <v>71376</v>
      </c>
      <c r="O17" s="38">
        <v>71376</v>
      </c>
      <c r="P17" s="38">
        <v>71376</v>
      </c>
      <c r="Q17" s="39">
        <v>71376</v>
      </c>
    </row>
    <row r="18" spans="2:179" x14ac:dyDescent="0.3">
      <c r="B18" s="26">
        <v>14</v>
      </c>
      <c r="C18" s="38">
        <v>62976</v>
      </c>
      <c r="D18" s="38">
        <v>63448</v>
      </c>
      <c r="E18" s="38">
        <v>64400</v>
      </c>
      <c r="F18" s="38">
        <v>65527</v>
      </c>
      <c r="G18" s="38">
        <v>66838</v>
      </c>
      <c r="H18" s="38">
        <v>67506</v>
      </c>
      <c r="I18" s="38">
        <v>68519</v>
      </c>
      <c r="J18" s="38">
        <v>69718</v>
      </c>
      <c r="K18" s="38">
        <v>71112</v>
      </c>
      <c r="L18" s="38">
        <v>74935</v>
      </c>
      <c r="M18" s="38">
        <v>74935</v>
      </c>
      <c r="N18" s="38">
        <v>74935</v>
      </c>
      <c r="O18" s="38">
        <v>74935</v>
      </c>
      <c r="P18" s="38">
        <v>74935</v>
      </c>
      <c r="Q18" s="39">
        <v>74935</v>
      </c>
    </row>
    <row r="19" spans="2:179" x14ac:dyDescent="0.3">
      <c r="B19" s="26">
        <v>15</v>
      </c>
      <c r="C19" s="38">
        <v>65653</v>
      </c>
      <c r="D19" s="38">
        <v>66145</v>
      </c>
      <c r="E19" s="38">
        <v>67137</v>
      </c>
      <c r="F19" s="38">
        <v>68312</v>
      </c>
      <c r="G19" s="38">
        <v>69678</v>
      </c>
      <c r="H19" s="38">
        <v>70375</v>
      </c>
      <c r="I19" s="38">
        <v>71431</v>
      </c>
      <c r="J19" s="38">
        <v>72681</v>
      </c>
      <c r="K19" s="38">
        <v>74135</v>
      </c>
      <c r="L19" s="38">
        <v>78665</v>
      </c>
      <c r="M19" s="38">
        <v>78665</v>
      </c>
      <c r="N19" s="38">
        <v>78665</v>
      </c>
      <c r="O19" s="38">
        <v>78665</v>
      </c>
      <c r="P19" s="38">
        <v>78665</v>
      </c>
      <c r="Q19" s="39">
        <v>78665</v>
      </c>
    </row>
    <row r="20" spans="2:179" x14ac:dyDescent="0.3">
      <c r="B20" s="26">
        <v>16</v>
      </c>
      <c r="C20" s="38">
        <v>68444</v>
      </c>
      <c r="D20" s="38">
        <v>68957</v>
      </c>
      <c r="E20" s="38">
        <v>69991</v>
      </c>
      <c r="F20" s="38">
        <v>71216</v>
      </c>
      <c r="G20" s="38">
        <v>72640</v>
      </c>
      <c r="H20" s="38">
        <v>73366</v>
      </c>
      <c r="I20" s="38">
        <v>74466</v>
      </c>
      <c r="J20" s="38">
        <v>75769</v>
      </c>
      <c r="K20" s="38">
        <v>77284</v>
      </c>
      <c r="L20" s="38">
        <v>82591</v>
      </c>
      <c r="M20" s="38">
        <v>82591</v>
      </c>
      <c r="N20" s="38">
        <v>82591</v>
      </c>
      <c r="O20" s="38">
        <v>82591</v>
      </c>
      <c r="P20" s="38">
        <v>82591</v>
      </c>
      <c r="Q20" s="39">
        <v>82591</v>
      </c>
    </row>
    <row r="21" spans="2:179" x14ac:dyDescent="0.3">
      <c r="B21" s="26">
        <v>17</v>
      </c>
      <c r="C21" s="38">
        <v>71354</v>
      </c>
      <c r="D21" s="38">
        <v>71889</v>
      </c>
      <c r="E21" s="38">
        <v>72967</v>
      </c>
      <c r="F21" s="38">
        <v>74244</v>
      </c>
      <c r="G21" s="38">
        <v>75729</v>
      </c>
      <c r="H21" s="38">
        <v>76486</v>
      </c>
      <c r="I21" s="38">
        <v>77633</v>
      </c>
      <c r="J21" s="38">
        <v>78992</v>
      </c>
      <c r="K21" s="38">
        <v>80572</v>
      </c>
      <c r="L21" s="38">
        <v>86713</v>
      </c>
      <c r="M21" s="38">
        <v>86713</v>
      </c>
      <c r="N21" s="38">
        <v>86713</v>
      </c>
      <c r="O21" s="38">
        <v>86713</v>
      </c>
      <c r="P21" s="38">
        <v>86713</v>
      </c>
      <c r="Q21" s="39">
        <v>86713</v>
      </c>
    </row>
    <row r="22" spans="2:179" x14ac:dyDescent="0.3">
      <c r="B22" s="26">
        <v>18</v>
      </c>
      <c r="C22" s="38">
        <v>72514</v>
      </c>
      <c r="D22" s="38">
        <v>73058</v>
      </c>
      <c r="E22" s="38">
        <v>74154</v>
      </c>
      <c r="F22" s="38">
        <v>75452</v>
      </c>
      <c r="G22" s="38">
        <v>76961</v>
      </c>
      <c r="H22" s="38">
        <v>77731</v>
      </c>
      <c r="I22" s="38">
        <v>78897</v>
      </c>
      <c r="J22" s="38">
        <v>80278</v>
      </c>
      <c r="K22" s="38">
        <v>81884</v>
      </c>
      <c r="L22" s="38">
        <v>88126</v>
      </c>
      <c r="M22" s="38">
        <v>88126</v>
      </c>
      <c r="N22" s="38">
        <v>88126</v>
      </c>
      <c r="O22" s="38">
        <v>88126</v>
      </c>
      <c r="P22" s="38">
        <v>88126</v>
      </c>
      <c r="Q22" s="39">
        <v>88126</v>
      </c>
    </row>
    <row r="23" spans="2:179" x14ac:dyDescent="0.3">
      <c r="B23" s="26">
        <v>19</v>
      </c>
      <c r="C23" s="38">
        <v>73693</v>
      </c>
      <c r="D23" s="38">
        <v>74246</v>
      </c>
      <c r="E23" s="38">
        <v>75360</v>
      </c>
      <c r="F23" s="38">
        <v>76679</v>
      </c>
      <c r="G23" s="38">
        <v>78213</v>
      </c>
      <c r="H23" s="38">
        <v>78995</v>
      </c>
      <c r="I23" s="38">
        <v>80180</v>
      </c>
      <c r="J23" s="38">
        <v>81583</v>
      </c>
      <c r="K23" s="38">
        <v>83215</v>
      </c>
      <c r="L23" s="38">
        <v>89563</v>
      </c>
      <c r="M23" s="38">
        <v>89563</v>
      </c>
      <c r="N23" s="38">
        <v>89563</v>
      </c>
      <c r="O23" s="38">
        <v>89563</v>
      </c>
      <c r="P23" s="38">
        <v>89563</v>
      </c>
      <c r="Q23" s="39">
        <v>89563</v>
      </c>
    </row>
    <row r="24" spans="2:179" ht="15" thickBot="1" x14ac:dyDescent="0.35">
      <c r="B24" s="27">
        <v>20</v>
      </c>
      <c r="C24" s="40">
        <v>74891</v>
      </c>
      <c r="D24" s="40">
        <v>75453</v>
      </c>
      <c r="E24" s="40">
        <v>76585</v>
      </c>
      <c r="F24" s="40">
        <v>77925</v>
      </c>
      <c r="G24" s="40">
        <v>79484</v>
      </c>
      <c r="H24" s="40">
        <v>80279</v>
      </c>
      <c r="I24" s="40">
        <v>81483</v>
      </c>
      <c r="J24" s="40">
        <v>82909</v>
      </c>
      <c r="K24" s="40">
        <v>84567</v>
      </c>
      <c r="L24" s="40">
        <v>91023</v>
      </c>
      <c r="M24" s="40">
        <v>91023</v>
      </c>
      <c r="N24" s="40">
        <v>91023</v>
      </c>
      <c r="O24" s="40">
        <v>91023</v>
      </c>
      <c r="P24" s="40">
        <v>91023</v>
      </c>
      <c r="Q24" s="41">
        <v>91023</v>
      </c>
    </row>
    <row r="25" spans="2:179" ht="15" thickTop="1" x14ac:dyDescent="0.3"/>
    <row r="26" spans="2:179" ht="15" thickBot="1" x14ac:dyDescent="0.35">
      <c r="D26" s="2" t="s">
        <v>13</v>
      </c>
      <c r="E26" s="2" t="s">
        <v>21</v>
      </c>
      <c r="F26" t="s">
        <v>19</v>
      </c>
      <c r="G26" t="s">
        <v>20</v>
      </c>
    </row>
    <row r="27" spans="2:179" ht="15.6" thickTop="1" thickBot="1" x14ac:dyDescent="0.35">
      <c r="D27" s="84">
        <f>Echelon</f>
        <v>17</v>
      </c>
      <c r="E27" s="85">
        <f>Date_retraite</f>
        <v>45346</v>
      </c>
      <c r="F27" s="105">
        <f>HLOOKUP(E27,Date_salaire_colonne,2,TRUE)</f>
        <v>15</v>
      </c>
      <c r="G27" s="86">
        <f>VLOOKUP(Echelon,Salaire_10_20,HLOOKUP(Date_retraite,Date_salaire_colonne,2,TRUE),FALSE)</f>
        <v>86713</v>
      </c>
    </row>
    <row r="28" spans="2:179" ht="15" thickTop="1" x14ac:dyDescent="0.3"/>
    <row r="29" spans="2:179" ht="13.2" customHeight="1" x14ac:dyDescent="0.3"/>
    <row r="30" spans="2:179" hidden="1" x14ac:dyDescent="0.3">
      <c r="C30" s="49">
        <v>1</v>
      </c>
      <c r="D30" s="49">
        <f>C30+1</f>
        <v>2</v>
      </c>
      <c r="E30" s="49">
        <f t="shared" ref="E30:BP30" si="0">D30+1</f>
        <v>3</v>
      </c>
      <c r="F30" s="49">
        <f t="shared" si="0"/>
        <v>4</v>
      </c>
      <c r="G30" s="49">
        <f t="shared" si="0"/>
        <v>5</v>
      </c>
      <c r="H30" s="49">
        <f t="shared" si="0"/>
        <v>6</v>
      </c>
      <c r="I30" s="49">
        <f t="shared" si="0"/>
        <v>7</v>
      </c>
      <c r="J30" s="49">
        <f t="shared" si="0"/>
        <v>8</v>
      </c>
      <c r="K30" s="49">
        <f t="shared" si="0"/>
        <v>9</v>
      </c>
      <c r="L30" s="49">
        <f t="shared" si="0"/>
        <v>10</v>
      </c>
      <c r="M30" s="49">
        <f t="shared" si="0"/>
        <v>11</v>
      </c>
      <c r="N30" s="49">
        <f t="shared" si="0"/>
        <v>12</v>
      </c>
      <c r="O30" s="49">
        <f t="shared" si="0"/>
        <v>13</v>
      </c>
      <c r="P30" s="49">
        <f t="shared" si="0"/>
        <v>14</v>
      </c>
      <c r="Q30" s="49">
        <f t="shared" si="0"/>
        <v>15</v>
      </c>
      <c r="R30" s="49">
        <f t="shared" si="0"/>
        <v>16</v>
      </c>
      <c r="S30" s="49">
        <f t="shared" si="0"/>
        <v>17</v>
      </c>
      <c r="T30" s="49">
        <f t="shared" si="0"/>
        <v>18</v>
      </c>
      <c r="U30" s="49">
        <f t="shared" si="0"/>
        <v>19</v>
      </c>
      <c r="V30" s="49">
        <f t="shared" si="0"/>
        <v>20</v>
      </c>
      <c r="W30" s="49">
        <f t="shared" si="0"/>
        <v>21</v>
      </c>
      <c r="X30" s="49">
        <f t="shared" si="0"/>
        <v>22</v>
      </c>
      <c r="Y30" s="49">
        <f t="shared" si="0"/>
        <v>23</v>
      </c>
      <c r="Z30" s="49">
        <f t="shared" si="0"/>
        <v>24</v>
      </c>
      <c r="AA30" s="49">
        <f t="shared" si="0"/>
        <v>25</v>
      </c>
      <c r="AB30" s="49">
        <f t="shared" si="0"/>
        <v>26</v>
      </c>
      <c r="AC30" s="49">
        <f t="shared" si="0"/>
        <v>27</v>
      </c>
      <c r="AD30" s="49">
        <f t="shared" si="0"/>
        <v>28</v>
      </c>
      <c r="AE30" s="49">
        <f t="shared" si="0"/>
        <v>29</v>
      </c>
      <c r="AF30" s="49">
        <f t="shared" si="0"/>
        <v>30</v>
      </c>
      <c r="AG30" s="49">
        <f t="shared" si="0"/>
        <v>31</v>
      </c>
      <c r="AH30" s="49">
        <f t="shared" si="0"/>
        <v>32</v>
      </c>
      <c r="AI30" s="49">
        <f t="shared" si="0"/>
        <v>33</v>
      </c>
      <c r="AJ30" s="49">
        <f t="shared" si="0"/>
        <v>34</v>
      </c>
      <c r="AK30" s="49">
        <f t="shared" si="0"/>
        <v>35</v>
      </c>
      <c r="AL30" s="49">
        <f t="shared" si="0"/>
        <v>36</v>
      </c>
      <c r="AM30" s="49">
        <f t="shared" si="0"/>
        <v>37</v>
      </c>
      <c r="AN30" s="49">
        <f t="shared" si="0"/>
        <v>38</v>
      </c>
      <c r="AO30" s="49">
        <f t="shared" si="0"/>
        <v>39</v>
      </c>
      <c r="AP30" s="49">
        <f t="shared" si="0"/>
        <v>40</v>
      </c>
      <c r="AQ30" s="49">
        <f t="shared" si="0"/>
        <v>41</v>
      </c>
      <c r="AR30" s="49">
        <f t="shared" si="0"/>
        <v>42</v>
      </c>
      <c r="AS30" s="49">
        <f t="shared" si="0"/>
        <v>43</v>
      </c>
      <c r="AT30" s="49">
        <f t="shared" si="0"/>
        <v>44</v>
      </c>
      <c r="AU30" s="49">
        <f t="shared" si="0"/>
        <v>45</v>
      </c>
      <c r="AV30" s="49">
        <f t="shared" si="0"/>
        <v>46</v>
      </c>
      <c r="AW30" s="49">
        <f t="shared" si="0"/>
        <v>47</v>
      </c>
      <c r="AX30" s="49">
        <f t="shared" si="0"/>
        <v>48</v>
      </c>
      <c r="AY30" s="49">
        <f t="shared" si="0"/>
        <v>49</v>
      </c>
      <c r="AZ30" s="49">
        <f t="shared" si="0"/>
        <v>50</v>
      </c>
      <c r="BA30" s="49">
        <f t="shared" si="0"/>
        <v>51</v>
      </c>
      <c r="BB30" s="49">
        <f t="shared" si="0"/>
        <v>52</v>
      </c>
      <c r="BC30" s="49">
        <f t="shared" si="0"/>
        <v>53</v>
      </c>
      <c r="BD30" s="49">
        <f t="shared" si="0"/>
        <v>54</v>
      </c>
      <c r="BE30" s="49">
        <f t="shared" si="0"/>
        <v>55</v>
      </c>
      <c r="BF30" s="49">
        <f t="shared" si="0"/>
        <v>56</v>
      </c>
      <c r="BG30" s="49">
        <f t="shared" si="0"/>
        <v>57</v>
      </c>
      <c r="BH30" s="49">
        <f t="shared" si="0"/>
        <v>58</v>
      </c>
      <c r="BI30" s="49">
        <f t="shared" si="0"/>
        <v>59</v>
      </c>
      <c r="BJ30" s="49">
        <f t="shared" si="0"/>
        <v>60</v>
      </c>
      <c r="BK30" s="49">
        <f t="shared" si="0"/>
        <v>61</v>
      </c>
      <c r="BL30" s="49">
        <f t="shared" si="0"/>
        <v>62</v>
      </c>
      <c r="BM30" s="49">
        <f t="shared" si="0"/>
        <v>63</v>
      </c>
      <c r="BN30" s="49">
        <f t="shared" si="0"/>
        <v>64</v>
      </c>
      <c r="BO30" s="49">
        <f t="shared" si="0"/>
        <v>65</v>
      </c>
      <c r="BP30" s="49">
        <f t="shared" si="0"/>
        <v>66</v>
      </c>
      <c r="BQ30" s="49">
        <f t="shared" ref="BQ30:EB30" si="1">BP30+1</f>
        <v>67</v>
      </c>
      <c r="BR30" s="49">
        <f t="shared" si="1"/>
        <v>68</v>
      </c>
      <c r="BS30" s="49">
        <f t="shared" si="1"/>
        <v>69</v>
      </c>
      <c r="BT30" s="49">
        <f t="shared" si="1"/>
        <v>70</v>
      </c>
      <c r="BU30" s="49">
        <f t="shared" si="1"/>
        <v>71</v>
      </c>
      <c r="BV30" s="49">
        <f t="shared" si="1"/>
        <v>72</v>
      </c>
      <c r="BW30" s="49">
        <f t="shared" si="1"/>
        <v>73</v>
      </c>
      <c r="BX30" s="49">
        <f t="shared" si="1"/>
        <v>74</v>
      </c>
      <c r="BY30" s="49">
        <f t="shared" si="1"/>
        <v>75</v>
      </c>
      <c r="BZ30" s="49">
        <f t="shared" si="1"/>
        <v>76</v>
      </c>
      <c r="CA30" s="49">
        <f t="shared" si="1"/>
        <v>77</v>
      </c>
      <c r="CB30" s="49">
        <f t="shared" si="1"/>
        <v>78</v>
      </c>
      <c r="CC30" s="49">
        <f t="shared" si="1"/>
        <v>79</v>
      </c>
      <c r="CD30" s="49">
        <f t="shared" si="1"/>
        <v>80</v>
      </c>
      <c r="CE30" s="49">
        <f t="shared" si="1"/>
        <v>81</v>
      </c>
      <c r="CF30" s="49">
        <f t="shared" si="1"/>
        <v>82</v>
      </c>
      <c r="CG30" s="49">
        <f t="shared" si="1"/>
        <v>83</v>
      </c>
      <c r="CH30" s="49">
        <f t="shared" si="1"/>
        <v>84</v>
      </c>
      <c r="CI30" s="49">
        <f t="shared" si="1"/>
        <v>85</v>
      </c>
      <c r="CJ30" s="49">
        <f t="shared" si="1"/>
        <v>86</v>
      </c>
      <c r="CK30" s="49">
        <f t="shared" si="1"/>
        <v>87</v>
      </c>
      <c r="CL30" s="49">
        <f t="shared" si="1"/>
        <v>88</v>
      </c>
      <c r="CM30" s="49">
        <f t="shared" si="1"/>
        <v>89</v>
      </c>
      <c r="CN30" s="49">
        <f t="shared" si="1"/>
        <v>90</v>
      </c>
      <c r="CO30" s="49">
        <f t="shared" si="1"/>
        <v>91</v>
      </c>
      <c r="CP30" s="49">
        <f t="shared" si="1"/>
        <v>92</v>
      </c>
      <c r="CQ30" s="49">
        <f t="shared" si="1"/>
        <v>93</v>
      </c>
      <c r="CR30" s="49">
        <f t="shared" si="1"/>
        <v>94</v>
      </c>
      <c r="CS30" s="49">
        <f t="shared" si="1"/>
        <v>95</v>
      </c>
      <c r="CT30" s="49">
        <f t="shared" si="1"/>
        <v>96</v>
      </c>
      <c r="CU30" s="49">
        <f t="shared" si="1"/>
        <v>97</v>
      </c>
      <c r="CV30" s="49">
        <f t="shared" si="1"/>
        <v>98</v>
      </c>
      <c r="CW30" s="49">
        <f t="shared" si="1"/>
        <v>99</v>
      </c>
      <c r="CX30" s="49">
        <f t="shared" si="1"/>
        <v>100</v>
      </c>
      <c r="CY30" s="49">
        <f t="shared" si="1"/>
        <v>101</v>
      </c>
      <c r="CZ30" s="49">
        <f t="shared" si="1"/>
        <v>102</v>
      </c>
      <c r="DA30" s="49">
        <f t="shared" si="1"/>
        <v>103</v>
      </c>
      <c r="DB30" s="49">
        <f t="shared" si="1"/>
        <v>104</v>
      </c>
      <c r="DC30" s="49">
        <f t="shared" si="1"/>
        <v>105</v>
      </c>
      <c r="DD30" s="49">
        <f t="shared" si="1"/>
        <v>106</v>
      </c>
      <c r="DE30" s="49">
        <f t="shared" si="1"/>
        <v>107</v>
      </c>
      <c r="DF30" s="49">
        <f t="shared" si="1"/>
        <v>108</v>
      </c>
      <c r="DG30" s="49">
        <f t="shared" si="1"/>
        <v>109</v>
      </c>
      <c r="DH30" s="49">
        <f t="shared" si="1"/>
        <v>110</v>
      </c>
      <c r="DI30" s="49">
        <f t="shared" si="1"/>
        <v>111</v>
      </c>
      <c r="DJ30" s="49">
        <f t="shared" si="1"/>
        <v>112</v>
      </c>
      <c r="DK30" s="49">
        <f t="shared" si="1"/>
        <v>113</v>
      </c>
      <c r="DL30" s="49">
        <f t="shared" si="1"/>
        <v>114</v>
      </c>
      <c r="DM30" s="49">
        <f t="shared" si="1"/>
        <v>115</v>
      </c>
      <c r="DN30" s="49">
        <f t="shared" si="1"/>
        <v>116</v>
      </c>
      <c r="DO30" s="49">
        <f t="shared" si="1"/>
        <v>117</v>
      </c>
      <c r="DP30" s="49">
        <f t="shared" si="1"/>
        <v>118</v>
      </c>
      <c r="DQ30" s="49">
        <f t="shared" si="1"/>
        <v>119</v>
      </c>
      <c r="DR30" s="49">
        <f t="shared" si="1"/>
        <v>120</v>
      </c>
      <c r="DS30" s="49">
        <f t="shared" si="1"/>
        <v>121</v>
      </c>
      <c r="DT30" s="49">
        <f t="shared" si="1"/>
        <v>122</v>
      </c>
      <c r="DU30" s="49">
        <f t="shared" si="1"/>
        <v>123</v>
      </c>
      <c r="DV30" s="49">
        <f t="shared" si="1"/>
        <v>124</v>
      </c>
      <c r="DW30" s="49">
        <f t="shared" si="1"/>
        <v>125</v>
      </c>
      <c r="DX30" s="49">
        <f t="shared" si="1"/>
        <v>126</v>
      </c>
      <c r="DY30" s="49">
        <f t="shared" si="1"/>
        <v>127</v>
      </c>
      <c r="DZ30" s="49">
        <f t="shared" si="1"/>
        <v>128</v>
      </c>
      <c r="EA30" s="49">
        <f t="shared" si="1"/>
        <v>129</v>
      </c>
      <c r="EB30" s="49">
        <f t="shared" si="1"/>
        <v>130</v>
      </c>
      <c r="EC30" s="49">
        <f t="shared" ref="EC30:FW30" si="2">EB30+1</f>
        <v>131</v>
      </c>
      <c r="ED30" s="49">
        <f t="shared" si="2"/>
        <v>132</v>
      </c>
      <c r="EE30" s="49">
        <f t="shared" si="2"/>
        <v>133</v>
      </c>
      <c r="EF30" s="49">
        <f t="shared" si="2"/>
        <v>134</v>
      </c>
      <c r="EG30" s="49">
        <f t="shared" si="2"/>
        <v>135</v>
      </c>
      <c r="EH30" s="49">
        <f t="shared" si="2"/>
        <v>136</v>
      </c>
      <c r="EI30" s="49">
        <f t="shared" si="2"/>
        <v>137</v>
      </c>
      <c r="EJ30" s="49">
        <f t="shared" si="2"/>
        <v>138</v>
      </c>
      <c r="EK30" s="49">
        <f t="shared" si="2"/>
        <v>139</v>
      </c>
      <c r="EL30" s="49">
        <f t="shared" si="2"/>
        <v>140</v>
      </c>
      <c r="EM30" s="49">
        <f t="shared" si="2"/>
        <v>141</v>
      </c>
      <c r="EN30" s="49">
        <f t="shared" si="2"/>
        <v>142</v>
      </c>
      <c r="EO30" s="49">
        <f t="shared" si="2"/>
        <v>143</v>
      </c>
      <c r="EP30" s="49">
        <f t="shared" si="2"/>
        <v>144</v>
      </c>
      <c r="EQ30" s="49">
        <f t="shared" si="2"/>
        <v>145</v>
      </c>
      <c r="ER30" s="49">
        <f t="shared" si="2"/>
        <v>146</v>
      </c>
      <c r="ES30" s="49">
        <f t="shared" si="2"/>
        <v>147</v>
      </c>
      <c r="ET30" s="49">
        <f t="shared" si="2"/>
        <v>148</v>
      </c>
      <c r="EU30" s="49">
        <f t="shared" si="2"/>
        <v>149</v>
      </c>
      <c r="EV30" s="49">
        <f t="shared" si="2"/>
        <v>150</v>
      </c>
      <c r="EW30" s="49">
        <f t="shared" si="2"/>
        <v>151</v>
      </c>
      <c r="EX30" s="49">
        <f t="shared" si="2"/>
        <v>152</v>
      </c>
      <c r="EY30" s="49">
        <f t="shared" si="2"/>
        <v>153</v>
      </c>
      <c r="EZ30" s="49">
        <f t="shared" si="2"/>
        <v>154</v>
      </c>
      <c r="FA30" s="49">
        <f t="shared" si="2"/>
        <v>155</v>
      </c>
      <c r="FB30" s="49">
        <f t="shared" si="2"/>
        <v>156</v>
      </c>
      <c r="FC30" s="49">
        <f t="shared" si="2"/>
        <v>157</v>
      </c>
      <c r="FD30" s="49">
        <f t="shared" si="2"/>
        <v>158</v>
      </c>
      <c r="FE30" s="49">
        <f t="shared" si="2"/>
        <v>159</v>
      </c>
      <c r="FF30" s="49">
        <f t="shared" si="2"/>
        <v>160</v>
      </c>
      <c r="FG30" s="49">
        <f t="shared" si="2"/>
        <v>161</v>
      </c>
      <c r="FH30" s="49">
        <f t="shared" si="2"/>
        <v>162</v>
      </c>
      <c r="FI30" s="49">
        <f t="shared" si="2"/>
        <v>163</v>
      </c>
      <c r="FJ30" s="49">
        <f t="shared" si="2"/>
        <v>164</v>
      </c>
      <c r="FK30" s="49">
        <f t="shared" si="2"/>
        <v>165</v>
      </c>
      <c r="FL30" s="49">
        <f t="shared" si="2"/>
        <v>166</v>
      </c>
      <c r="FM30" s="49">
        <f t="shared" si="2"/>
        <v>167</v>
      </c>
      <c r="FN30" s="49">
        <f t="shared" si="2"/>
        <v>168</v>
      </c>
      <c r="FO30" s="49">
        <f t="shared" si="2"/>
        <v>169</v>
      </c>
      <c r="FP30" s="49">
        <f t="shared" si="2"/>
        <v>170</v>
      </c>
      <c r="FQ30" s="49">
        <f t="shared" si="2"/>
        <v>171</v>
      </c>
      <c r="FR30" s="49">
        <f t="shared" si="2"/>
        <v>172</v>
      </c>
      <c r="FS30" s="49">
        <f t="shared" si="2"/>
        <v>173</v>
      </c>
      <c r="FT30" s="49">
        <f t="shared" si="2"/>
        <v>174</v>
      </c>
      <c r="FU30" s="49">
        <f t="shared" si="2"/>
        <v>175</v>
      </c>
      <c r="FV30" s="49">
        <f t="shared" si="2"/>
        <v>176</v>
      </c>
      <c r="FW30" s="49">
        <f t="shared" si="2"/>
        <v>177</v>
      </c>
    </row>
    <row r="31" spans="2:179" ht="15" thickBot="1" x14ac:dyDescent="0.35">
      <c r="B31" s="31" t="s">
        <v>25</v>
      </c>
    </row>
    <row r="32" spans="2:179" ht="15.6" thickTop="1" thickBot="1" x14ac:dyDescent="0.35">
      <c r="B32" s="80"/>
      <c r="C32" s="52">
        <f t="shared" ref="C32:AH32" si="3">DATE(YEAR(BI60),MONTH(BI60)+1,DAY(BI60))</f>
        <v>42339</v>
      </c>
      <c r="D32" s="53">
        <f t="shared" si="3"/>
        <v>42370</v>
      </c>
      <c r="E32" s="53">
        <f t="shared" si="3"/>
        <v>42401</v>
      </c>
      <c r="F32" s="53">
        <f t="shared" si="3"/>
        <v>42430</v>
      </c>
      <c r="G32" s="53">
        <f t="shared" si="3"/>
        <v>42461</v>
      </c>
      <c r="H32" s="53">
        <f t="shared" si="3"/>
        <v>42491</v>
      </c>
      <c r="I32" s="53">
        <f t="shared" si="3"/>
        <v>42522</v>
      </c>
      <c r="J32" s="53">
        <f t="shared" si="3"/>
        <v>42552</v>
      </c>
      <c r="K32" s="53">
        <f t="shared" si="3"/>
        <v>42583</v>
      </c>
      <c r="L32" s="53">
        <f t="shared" si="3"/>
        <v>42614</v>
      </c>
      <c r="M32" s="53">
        <f t="shared" si="3"/>
        <v>42644</v>
      </c>
      <c r="N32" s="53">
        <f t="shared" si="3"/>
        <v>42675</v>
      </c>
      <c r="O32" s="53">
        <f t="shared" si="3"/>
        <v>42705</v>
      </c>
      <c r="P32" s="53">
        <f t="shared" si="3"/>
        <v>42736</v>
      </c>
      <c r="Q32" s="53">
        <f t="shared" si="3"/>
        <v>42767</v>
      </c>
      <c r="R32" s="53">
        <f t="shared" si="3"/>
        <v>42795</v>
      </c>
      <c r="S32" s="53">
        <f t="shared" si="3"/>
        <v>42826</v>
      </c>
      <c r="T32" s="53">
        <f t="shared" si="3"/>
        <v>42856</v>
      </c>
      <c r="U32" s="53">
        <f t="shared" si="3"/>
        <v>42887</v>
      </c>
      <c r="V32" s="53">
        <f t="shared" si="3"/>
        <v>42917</v>
      </c>
      <c r="W32" s="53">
        <f t="shared" si="3"/>
        <v>42948</v>
      </c>
      <c r="X32" s="53">
        <f t="shared" si="3"/>
        <v>42979</v>
      </c>
      <c r="Y32" s="53">
        <f t="shared" si="3"/>
        <v>43009</v>
      </c>
      <c r="Z32" s="53">
        <f t="shared" si="3"/>
        <v>43040</v>
      </c>
      <c r="AA32" s="53">
        <f t="shared" si="3"/>
        <v>43070</v>
      </c>
      <c r="AB32" s="53">
        <f t="shared" si="3"/>
        <v>43101</v>
      </c>
      <c r="AC32" s="53">
        <f t="shared" si="3"/>
        <v>43132</v>
      </c>
      <c r="AD32" s="53">
        <f t="shared" si="3"/>
        <v>43160</v>
      </c>
      <c r="AE32" s="53">
        <f t="shared" si="3"/>
        <v>43191</v>
      </c>
      <c r="AF32" s="53">
        <f t="shared" si="3"/>
        <v>43221</v>
      </c>
      <c r="AG32" s="53">
        <f t="shared" si="3"/>
        <v>43252</v>
      </c>
      <c r="AH32" s="53">
        <f t="shared" si="3"/>
        <v>43282</v>
      </c>
      <c r="AI32" s="53">
        <f t="shared" ref="AI32:BN32" si="4">DATE(YEAR(CO60),MONTH(CO60)+1,DAY(CO60))</f>
        <v>43313</v>
      </c>
      <c r="AJ32" s="53">
        <f t="shared" si="4"/>
        <v>43344</v>
      </c>
      <c r="AK32" s="53">
        <f t="shared" si="4"/>
        <v>43374</v>
      </c>
      <c r="AL32" s="53">
        <f t="shared" si="4"/>
        <v>43405</v>
      </c>
      <c r="AM32" s="53">
        <f t="shared" si="4"/>
        <v>43435</v>
      </c>
      <c r="AN32" s="53">
        <f t="shared" si="4"/>
        <v>43466</v>
      </c>
      <c r="AO32" s="53">
        <f t="shared" si="4"/>
        <v>43497</v>
      </c>
      <c r="AP32" s="53">
        <f t="shared" si="4"/>
        <v>43525</v>
      </c>
      <c r="AQ32" s="53">
        <f t="shared" si="4"/>
        <v>43556</v>
      </c>
      <c r="AR32" s="53">
        <f t="shared" si="4"/>
        <v>43587</v>
      </c>
      <c r="AS32" s="53">
        <f t="shared" si="4"/>
        <v>43618</v>
      </c>
      <c r="AT32" s="53">
        <f t="shared" si="4"/>
        <v>43648</v>
      </c>
      <c r="AU32" s="53">
        <f t="shared" si="4"/>
        <v>43679</v>
      </c>
      <c r="AV32" s="53">
        <f t="shared" si="4"/>
        <v>43710</v>
      </c>
      <c r="AW32" s="53">
        <f t="shared" si="4"/>
        <v>43740</v>
      </c>
      <c r="AX32" s="53">
        <f t="shared" si="4"/>
        <v>43771</v>
      </c>
      <c r="AY32" s="53">
        <f t="shared" si="4"/>
        <v>43801</v>
      </c>
      <c r="AZ32" s="53">
        <f t="shared" si="4"/>
        <v>43832</v>
      </c>
      <c r="BA32" s="53">
        <f t="shared" si="4"/>
        <v>43863</v>
      </c>
      <c r="BB32" s="53">
        <f t="shared" si="4"/>
        <v>43892</v>
      </c>
      <c r="BC32" s="53">
        <f t="shared" si="4"/>
        <v>43923</v>
      </c>
      <c r="BD32" s="53">
        <f t="shared" si="4"/>
        <v>43953</v>
      </c>
      <c r="BE32" s="53">
        <f t="shared" si="4"/>
        <v>43984</v>
      </c>
      <c r="BF32" s="53">
        <f t="shared" si="4"/>
        <v>44014</v>
      </c>
      <c r="BG32" s="53">
        <f t="shared" si="4"/>
        <v>44045</v>
      </c>
      <c r="BH32" s="53">
        <f t="shared" si="4"/>
        <v>44076</v>
      </c>
      <c r="BI32" s="53">
        <f t="shared" si="4"/>
        <v>44106</v>
      </c>
      <c r="BJ32" s="53">
        <f t="shared" si="4"/>
        <v>44137</v>
      </c>
      <c r="BK32" s="53">
        <f t="shared" si="4"/>
        <v>44167</v>
      </c>
      <c r="BL32" s="53">
        <f t="shared" si="4"/>
        <v>44198</v>
      </c>
      <c r="BM32" s="53">
        <f t="shared" si="4"/>
        <v>44229</v>
      </c>
      <c r="BN32" s="53">
        <f t="shared" si="4"/>
        <v>44257</v>
      </c>
      <c r="BO32" s="53">
        <f t="shared" ref="BO32:CT32" si="5">DATE(YEAR(DU60),MONTH(DU60)+1,DAY(DU60))</f>
        <v>44288</v>
      </c>
      <c r="BP32" s="53">
        <f t="shared" si="5"/>
        <v>44318</v>
      </c>
      <c r="BQ32" s="53">
        <f t="shared" si="5"/>
        <v>44349</v>
      </c>
      <c r="BR32" s="53">
        <f t="shared" si="5"/>
        <v>44379</v>
      </c>
      <c r="BS32" s="53">
        <f t="shared" si="5"/>
        <v>44410</v>
      </c>
      <c r="BT32" s="53">
        <f t="shared" si="5"/>
        <v>44441</v>
      </c>
      <c r="BU32" s="53">
        <f t="shared" si="5"/>
        <v>44471</v>
      </c>
      <c r="BV32" s="53">
        <f t="shared" si="5"/>
        <v>44502</v>
      </c>
      <c r="BW32" s="53">
        <f t="shared" si="5"/>
        <v>44532</v>
      </c>
      <c r="BX32" s="53">
        <f t="shared" si="5"/>
        <v>44563</v>
      </c>
      <c r="BY32" s="53">
        <f t="shared" si="5"/>
        <v>44594</v>
      </c>
      <c r="BZ32" s="53">
        <f t="shared" si="5"/>
        <v>44622</v>
      </c>
      <c r="CA32" s="53">
        <f t="shared" si="5"/>
        <v>44653</v>
      </c>
      <c r="CB32" s="53">
        <f t="shared" si="5"/>
        <v>44683</v>
      </c>
      <c r="CC32" s="53">
        <f t="shared" si="5"/>
        <v>44714</v>
      </c>
      <c r="CD32" s="53">
        <f t="shared" si="5"/>
        <v>44744</v>
      </c>
      <c r="CE32" s="53">
        <f t="shared" si="5"/>
        <v>44775</v>
      </c>
      <c r="CF32" s="53">
        <f t="shared" si="5"/>
        <v>44806</v>
      </c>
      <c r="CG32" s="53">
        <f t="shared" si="5"/>
        <v>44836</v>
      </c>
      <c r="CH32" s="53">
        <f t="shared" si="5"/>
        <v>44867</v>
      </c>
      <c r="CI32" s="53">
        <f t="shared" si="5"/>
        <v>44897</v>
      </c>
      <c r="CJ32" s="53">
        <f t="shared" si="5"/>
        <v>44928</v>
      </c>
      <c r="CK32" s="53">
        <f t="shared" si="5"/>
        <v>44959</v>
      </c>
      <c r="CL32" s="53">
        <f t="shared" si="5"/>
        <v>44987</v>
      </c>
      <c r="CM32" s="53">
        <f t="shared" si="5"/>
        <v>45018</v>
      </c>
      <c r="CN32" s="53">
        <f t="shared" si="5"/>
        <v>45048</v>
      </c>
      <c r="CO32" s="53">
        <f t="shared" si="5"/>
        <v>45079</v>
      </c>
      <c r="CP32" s="53">
        <f t="shared" si="5"/>
        <v>45109</v>
      </c>
      <c r="CQ32" s="53">
        <f t="shared" si="5"/>
        <v>45140</v>
      </c>
      <c r="CR32" s="53">
        <f t="shared" si="5"/>
        <v>45171</v>
      </c>
      <c r="CS32" s="53">
        <f t="shared" si="5"/>
        <v>45201</v>
      </c>
      <c r="CT32" s="53">
        <f t="shared" si="5"/>
        <v>45232</v>
      </c>
      <c r="CU32" s="53">
        <f t="shared" ref="CU32:DP32" si="6">DATE(YEAR(FA60),MONTH(FA60)+1,DAY(FA60))</f>
        <v>45262</v>
      </c>
      <c r="CV32" s="53">
        <f t="shared" si="6"/>
        <v>45293</v>
      </c>
      <c r="CW32" s="53">
        <f t="shared" si="6"/>
        <v>45324</v>
      </c>
      <c r="CX32" s="53">
        <f t="shared" si="6"/>
        <v>45353</v>
      </c>
      <c r="CY32" s="53">
        <f t="shared" si="6"/>
        <v>45384</v>
      </c>
      <c r="CZ32" s="53">
        <f t="shared" si="6"/>
        <v>45414</v>
      </c>
      <c r="DA32" s="53">
        <f t="shared" si="6"/>
        <v>45445</v>
      </c>
      <c r="DB32" s="53">
        <f t="shared" si="6"/>
        <v>45475</v>
      </c>
      <c r="DC32" s="53">
        <f t="shared" si="6"/>
        <v>45506</v>
      </c>
      <c r="DD32" s="53">
        <f t="shared" si="6"/>
        <v>45537</v>
      </c>
      <c r="DE32" s="53">
        <f t="shared" si="6"/>
        <v>45567</v>
      </c>
      <c r="DF32" s="53">
        <f t="shared" si="6"/>
        <v>45598</v>
      </c>
      <c r="DG32" s="53">
        <f t="shared" si="6"/>
        <v>45628</v>
      </c>
      <c r="DH32" s="53">
        <f t="shared" si="6"/>
        <v>45659</v>
      </c>
      <c r="DI32" s="53">
        <f t="shared" si="6"/>
        <v>45690</v>
      </c>
      <c r="DJ32" s="53">
        <f t="shared" si="6"/>
        <v>45718</v>
      </c>
      <c r="DK32" s="53">
        <f t="shared" si="6"/>
        <v>45749</v>
      </c>
      <c r="DL32" s="53">
        <f t="shared" si="6"/>
        <v>45779</v>
      </c>
      <c r="DM32" s="53">
        <f t="shared" si="6"/>
        <v>45810</v>
      </c>
      <c r="DN32" s="53">
        <f t="shared" si="6"/>
        <v>45840</v>
      </c>
      <c r="DO32" s="53">
        <f t="shared" si="6"/>
        <v>45871</v>
      </c>
      <c r="DP32" s="54">
        <f t="shared" si="6"/>
        <v>45902</v>
      </c>
    </row>
    <row r="33" spans="2:123" ht="15.6" thickTop="1" thickBot="1" x14ac:dyDescent="0.35">
      <c r="B33" s="81" t="s">
        <v>13</v>
      </c>
      <c r="C33" s="82">
        <v>2</v>
      </c>
      <c r="D33" s="37">
        <v>3</v>
      </c>
      <c r="E33" s="37">
        <v>4</v>
      </c>
      <c r="F33" s="37">
        <v>5</v>
      </c>
      <c r="G33" s="37">
        <v>6</v>
      </c>
      <c r="H33" s="37">
        <v>7</v>
      </c>
      <c r="I33" s="37">
        <v>8</v>
      </c>
      <c r="J33" s="37">
        <v>9</v>
      </c>
      <c r="K33" s="37">
        <v>10</v>
      </c>
      <c r="L33" s="37">
        <v>11</v>
      </c>
      <c r="M33" s="37">
        <v>12</v>
      </c>
      <c r="N33" s="37">
        <v>13</v>
      </c>
      <c r="O33" s="37">
        <v>14</v>
      </c>
      <c r="P33" s="37">
        <v>15</v>
      </c>
      <c r="Q33" s="37">
        <v>16</v>
      </c>
      <c r="R33" s="37">
        <v>17</v>
      </c>
      <c r="S33" s="37">
        <v>18</v>
      </c>
      <c r="T33" s="37">
        <v>19</v>
      </c>
      <c r="U33" s="37">
        <v>20</v>
      </c>
      <c r="V33" s="37">
        <v>21</v>
      </c>
      <c r="W33" s="37">
        <v>22</v>
      </c>
      <c r="X33" s="37">
        <v>23</v>
      </c>
      <c r="Y33" s="37">
        <v>24</v>
      </c>
      <c r="Z33" s="37">
        <v>25</v>
      </c>
      <c r="AA33" s="37">
        <v>26</v>
      </c>
      <c r="AB33" s="37">
        <v>27</v>
      </c>
      <c r="AC33" s="37">
        <v>28</v>
      </c>
      <c r="AD33" s="37">
        <v>29</v>
      </c>
      <c r="AE33" s="37">
        <v>30</v>
      </c>
      <c r="AF33" s="37">
        <v>31</v>
      </c>
      <c r="AG33" s="37">
        <v>32</v>
      </c>
      <c r="AH33" s="37">
        <v>33</v>
      </c>
      <c r="AI33" s="37">
        <v>34</v>
      </c>
      <c r="AJ33" s="37">
        <v>35</v>
      </c>
      <c r="AK33" s="37">
        <v>36</v>
      </c>
      <c r="AL33" s="37">
        <v>37</v>
      </c>
      <c r="AM33" s="37">
        <v>38</v>
      </c>
      <c r="AN33" s="37">
        <v>39</v>
      </c>
      <c r="AO33" s="37">
        <v>40</v>
      </c>
      <c r="AP33" s="37">
        <v>41</v>
      </c>
      <c r="AQ33" s="37">
        <v>42</v>
      </c>
      <c r="AR33" s="37">
        <v>43</v>
      </c>
      <c r="AS33" s="37">
        <v>44</v>
      </c>
      <c r="AT33" s="37">
        <v>45</v>
      </c>
      <c r="AU33" s="37">
        <v>46</v>
      </c>
      <c r="AV33" s="37">
        <v>47</v>
      </c>
      <c r="AW33" s="37">
        <v>48</v>
      </c>
      <c r="AX33" s="37">
        <v>49</v>
      </c>
      <c r="AY33" s="37">
        <v>50</v>
      </c>
      <c r="AZ33" s="37">
        <v>51</v>
      </c>
      <c r="BA33" s="37">
        <v>52</v>
      </c>
      <c r="BB33" s="37">
        <v>53</v>
      </c>
      <c r="BC33" s="37">
        <v>54</v>
      </c>
      <c r="BD33" s="37">
        <v>55</v>
      </c>
      <c r="BE33" s="37">
        <v>56</v>
      </c>
      <c r="BF33" s="37">
        <v>57</v>
      </c>
      <c r="BG33" s="37">
        <v>58</v>
      </c>
      <c r="BH33" s="37">
        <v>59</v>
      </c>
      <c r="BI33" s="37">
        <v>60</v>
      </c>
      <c r="BJ33" s="37">
        <v>61</v>
      </c>
      <c r="BK33" s="37">
        <v>62</v>
      </c>
      <c r="BL33" s="37">
        <v>63</v>
      </c>
      <c r="BM33" s="37">
        <v>64</v>
      </c>
      <c r="BN33" s="37">
        <v>65</v>
      </c>
      <c r="BO33" s="37">
        <v>66</v>
      </c>
      <c r="BP33" s="37">
        <v>67</v>
      </c>
      <c r="BQ33" s="37">
        <v>68</v>
      </c>
      <c r="BR33" s="37">
        <v>69</v>
      </c>
      <c r="BS33" s="37">
        <v>70</v>
      </c>
      <c r="BT33" s="37">
        <v>71</v>
      </c>
      <c r="BU33" s="37">
        <v>72</v>
      </c>
      <c r="BV33" s="37">
        <v>73</v>
      </c>
      <c r="BW33" s="37">
        <v>74</v>
      </c>
      <c r="BX33" s="37">
        <v>75</v>
      </c>
      <c r="BY33" s="37">
        <v>76</v>
      </c>
      <c r="BZ33" s="37">
        <v>77</v>
      </c>
      <c r="CA33" s="37">
        <v>78</v>
      </c>
      <c r="CB33" s="37">
        <v>79</v>
      </c>
      <c r="CC33" s="37">
        <v>80</v>
      </c>
      <c r="CD33" s="37">
        <v>81</v>
      </c>
      <c r="CE33" s="37">
        <v>82</v>
      </c>
      <c r="CF33" s="37">
        <v>83</v>
      </c>
      <c r="CG33" s="37">
        <v>84</v>
      </c>
      <c r="CH33" s="37">
        <v>85</v>
      </c>
      <c r="CI33" s="37">
        <v>86</v>
      </c>
      <c r="CJ33" s="37">
        <v>87</v>
      </c>
      <c r="CK33" s="37">
        <v>88</v>
      </c>
      <c r="CL33" s="37">
        <v>89</v>
      </c>
      <c r="CM33" s="37">
        <v>90</v>
      </c>
      <c r="CN33" s="37">
        <v>91</v>
      </c>
      <c r="CO33" s="37">
        <v>92</v>
      </c>
      <c r="CP33" s="37">
        <v>93</v>
      </c>
      <c r="CQ33" s="37">
        <v>94</v>
      </c>
      <c r="CR33" s="37">
        <v>95</v>
      </c>
      <c r="CS33" s="37">
        <v>96</v>
      </c>
      <c r="CT33" s="37">
        <v>97</v>
      </c>
      <c r="CU33" s="37">
        <v>98</v>
      </c>
      <c r="CV33" s="37">
        <v>99</v>
      </c>
      <c r="CW33" s="37">
        <v>100</v>
      </c>
      <c r="CX33" s="37">
        <v>101</v>
      </c>
      <c r="CY33" s="37">
        <v>102</v>
      </c>
      <c r="CZ33" s="37">
        <v>103</v>
      </c>
      <c r="DA33" s="37">
        <v>104</v>
      </c>
      <c r="DB33" s="37">
        <v>105</v>
      </c>
      <c r="DC33" s="37">
        <v>106</v>
      </c>
      <c r="DD33" s="37">
        <v>107</v>
      </c>
      <c r="DE33" s="37">
        <v>108</v>
      </c>
      <c r="DF33" s="37">
        <v>109</v>
      </c>
      <c r="DG33" s="37">
        <v>110</v>
      </c>
      <c r="DH33" s="37">
        <v>111</v>
      </c>
      <c r="DI33" s="37">
        <v>112</v>
      </c>
      <c r="DJ33" s="37">
        <v>113</v>
      </c>
      <c r="DK33" s="37">
        <v>114</v>
      </c>
      <c r="DL33" s="37">
        <v>115</v>
      </c>
      <c r="DM33" s="37">
        <v>116</v>
      </c>
      <c r="DN33" s="37">
        <v>117</v>
      </c>
      <c r="DO33" s="37">
        <v>118</v>
      </c>
      <c r="DP33" s="83">
        <v>119</v>
      </c>
      <c r="DR33" s="75"/>
      <c r="DS33" t="s">
        <v>23</v>
      </c>
    </row>
    <row r="34" spans="2:123" ht="15.6" thickTop="1" thickBot="1" x14ac:dyDescent="0.35">
      <c r="B34" s="64">
        <v>1</v>
      </c>
      <c r="C34" s="61">
        <f t="shared" ref="C34:C53" si="7">AVERAGE(C61:BJ61)</f>
        <v>37942.01666666667</v>
      </c>
      <c r="D34" s="55">
        <f>AVERAGE(C61:BJ61)</f>
        <v>37942.01666666667</v>
      </c>
      <c r="E34" s="55">
        <f t="shared" ref="E34:E53" si="8">AVERAGE(E61:BL61)</f>
        <v>38029.916666666664</v>
      </c>
      <c r="F34" s="55">
        <f t="shared" ref="F34:F53" si="9">AVERAGE(F61:BM61)</f>
        <v>38073.866666666669</v>
      </c>
      <c r="G34" s="55">
        <f t="shared" ref="G34:G53" si="10">AVERAGE(G61:BN61)</f>
        <v>38127.633333333331</v>
      </c>
      <c r="H34" s="55">
        <f t="shared" ref="H34:H53" si="11">AVERAGE(H61:BO61)</f>
        <v>38181.4</v>
      </c>
      <c r="I34" s="55">
        <f t="shared" ref="I34:I53" si="12">AVERAGE(I61:BP61)</f>
        <v>38230.583333333336</v>
      </c>
      <c r="J34" s="55">
        <f t="shared" ref="J34:J53" si="13">AVERAGE(J61:BQ61)</f>
        <v>38279.76666666667</v>
      </c>
      <c r="K34" s="55">
        <f t="shared" ref="K34:K53" si="14">AVERAGE(K61:BR61)</f>
        <v>38328.949999999997</v>
      </c>
      <c r="L34" s="55">
        <f t="shared" ref="L34:L53" si="15">AVERAGE(L61:BS61)</f>
        <v>38378.133333333331</v>
      </c>
      <c r="M34" s="55">
        <f t="shared" ref="M34:M53" si="16">AVERAGE(M61:BT61)</f>
        <v>38427.316666666666</v>
      </c>
      <c r="N34" s="55">
        <f t="shared" ref="N34:N53" si="17">AVERAGE(N61:BU61)</f>
        <v>38476.5</v>
      </c>
      <c r="O34" s="55">
        <f t="shared" ref="O34:O53" si="18">AVERAGE(O61:BV61)</f>
        <v>38525.683333333334</v>
      </c>
      <c r="P34" s="55">
        <f t="shared" ref="P34:P53" si="19">AVERAGE(P61:BW61)</f>
        <v>38574.866666666669</v>
      </c>
      <c r="Q34" s="55">
        <f t="shared" ref="Q34:Q53" si="20">AVERAGE(Q61:BX61)</f>
        <v>38624.050000000003</v>
      </c>
      <c r="R34" s="55">
        <f t="shared" ref="R34:R53" si="21">AVERAGE(R61:BY61)</f>
        <v>38673.23333333333</v>
      </c>
      <c r="S34" s="55">
        <f t="shared" ref="S34:S53" si="22">AVERAGE(S61:BZ61)</f>
        <v>38734.050000000003</v>
      </c>
      <c r="T34" s="55">
        <f t="shared" ref="T34:T53" si="23">AVERAGE(T61:CA61)</f>
        <v>38794.866666666669</v>
      </c>
      <c r="U34" s="55">
        <f t="shared" ref="U34:U53" si="24">AVERAGE(U61:CB61)</f>
        <v>38846.449999999997</v>
      </c>
      <c r="V34" s="55">
        <f t="shared" ref="V34:V53" si="25">AVERAGE(V61:CC61)</f>
        <v>38898.033333333333</v>
      </c>
      <c r="W34" s="55">
        <f t="shared" ref="W34:W53" si="26">AVERAGE(W61:CD61)</f>
        <v>38949.616666666669</v>
      </c>
      <c r="X34" s="55">
        <f t="shared" ref="X34:X53" si="27">AVERAGE(X61:CE61)</f>
        <v>39001.199999999997</v>
      </c>
      <c r="Y34" s="55">
        <f t="shared" ref="Y34:Y53" si="28">AVERAGE(Y61:CF61)</f>
        <v>39052.783333333333</v>
      </c>
      <c r="Z34" s="55">
        <f t="shared" ref="Z34:Z53" si="29">AVERAGE(Z61:CG61)</f>
        <v>39104.366666666669</v>
      </c>
      <c r="AA34" s="55">
        <f t="shared" ref="AA34:AA53" si="30">AVERAGE(AA61:CH61)</f>
        <v>39155.949999999997</v>
      </c>
      <c r="AB34" s="55">
        <f t="shared" ref="AB34:AB53" si="31">AVERAGE(AB61:CI61)</f>
        <v>39207.533333333333</v>
      </c>
      <c r="AC34" s="55">
        <f t="shared" ref="AC34:AC53" si="32">AVERAGE(AC61:CJ61)</f>
        <v>39259.116666666669</v>
      </c>
      <c r="AD34" s="55">
        <f t="shared" ref="AD34:AD53" si="33">AVERAGE(AD61:CK61)</f>
        <v>39310.699999999997</v>
      </c>
      <c r="AE34" s="55">
        <f t="shared" ref="AE34:AE53" si="34">AVERAGE(AE61:CL61)</f>
        <v>39375.816666666666</v>
      </c>
      <c r="AF34" s="55">
        <f t="shared" ref="AF34:AF53" si="35">AVERAGE(AF61:CM61)</f>
        <v>39440.933333333334</v>
      </c>
      <c r="AG34" s="55">
        <f t="shared" ref="AG34:AG53" si="36">AVERAGE(AG61:CN61)</f>
        <v>39495.116666666669</v>
      </c>
      <c r="AH34" s="55">
        <f t="shared" ref="AH34:AH53" si="37">AVERAGE(AH61:CO61)</f>
        <v>39549.300000000003</v>
      </c>
      <c r="AI34" s="55">
        <f t="shared" ref="AI34:AI53" si="38">AVERAGE(AI61:CP61)</f>
        <v>39603.48333333333</v>
      </c>
      <c r="AJ34" s="55">
        <f t="shared" ref="AJ34:AJ53" si="39">AVERAGE(AJ61:CQ61)</f>
        <v>39657.666666666664</v>
      </c>
      <c r="AK34" s="55">
        <f t="shared" ref="AK34:AK53" si="40">AVERAGE(AK61:CR61)</f>
        <v>39711.85</v>
      </c>
      <c r="AL34" s="55">
        <f t="shared" ref="AL34:AL53" si="41">AVERAGE(AL61:CS61)</f>
        <v>39766.033333333333</v>
      </c>
      <c r="AM34" s="55">
        <f t="shared" ref="AM34:AM53" si="42">AVERAGE(AM61:CT61)</f>
        <v>39820.216666666667</v>
      </c>
      <c r="AN34" s="55">
        <f t="shared" ref="AN34:AN53" si="43">AVERAGE(AN61:CU61)</f>
        <v>39874.400000000001</v>
      </c>
      <c r="AO34" s="55">
        <f t="shared" ref="AO34:AO53" si="44">AVERAGE(AO61:CV61)</f>
        <v>39928.583333333336</v>
      </c>
      <c r="AP34" s="55">
        <f t="shared" ref="AP34:AP53" si="45">AVERAGE(AP61:CW61)</f>
        <v>39982.76666666667</v>
      </c>
      <c r="AQ34" s="55">
        <f t="shared" ref="AQ34:AQ53" si="46">AVERAGE(AQ61:CX61)</f>
        <v>40054.300000000003</v>
      </c>
      <c r="AR34" s="55">
        <f t="shared" ref="AR34:AR53" si="47">AVERAGE(AR61:CY61)</f>
        <v>40125.833333333336</v>
      </c>
      <c r="AS34" s="55">
        <f t="shared" ref="AS34:AS53" si="48">AVERAGE(AS61:CZ61)</f>
        <v>40184.65</v>
      </c>
      <c r="AT34" s="55">
        <f t="shared" ref="AT34:AT53" si="49">AVERAGE(AT61:DA61)</f>
        <v>40243.466666666667</v>
      </c>
      <c r="AU34" s="55">
        <f t="shared" ref="AU34:AU53" si="50">AVERAGE(AU61:DB61)</f>
        <v>40302.283333333333</v>
      </c>
      <c r="AV34" s="55">
        <f t="shared" ref="AV34:AV53" si="51">AVERAGE(AV61:DC61)</f>
        <v>40361.1</v>
      </c>
      <c r="AW34" s="55">
        <f t="shared" ref="AW34:AW53" si="52">AVERAGE(AW61:DD61)</f>
        <v>40419.916666666664</v>
      </c>
      <c r="AX34" s="55">
        <f t="shared" ref="AX34:AX53" si="53">AVERAGE(AX61:DE61)</f>
        <v>40478.73333333333</v>
      </c>
      <c r="AY34" s="55">
        <f t="shared" ref="AY34:AY53" si="54">AVERAGE(AY61:DF61)</f>
        <v>40537.550000000003</v>
      </c>
      <c r="AZ34" s="55">
        <f t="shared" ref="AZ34:AZ53" si="55">AVERAGE(AZ61:DG61)</f>
        <v>40596.366666666669</v>
      </c>
      <c r="BA34" s="55">
        <f t="shared" ref="BA34:BA53" si="56">AVERAGE(BA61:DH61)</f>
        <v>40655.183333333334</v>
      </c>
      <c r="BB34" s="55">
        <f t="shared" ref="BB34:BB53" si="57">AVERAGE(BB61:DI61)</f>
        <v>40714</v>
      </c>
      <c r="BC34" s="55">
        <f t="shared" ref="BC34:BC53" si="58">AVERAGE(BC61:DJ61)</f>
        <v>40766.333333333336</v>
      </c>
      <c r="BD34" s="55">
        <f t="shared" ref="BD34:BD53" si="59">AVERAGE(BD61:DK61)</f>
        <v>40818.666666666664</v>
      </c>
      <c r="BE34" s="55">
        <f t="shared" ref="BE34:BE53" si="60">AVERAGE(BE61:DL61)</f>
        <v>40871</v>
      </c>
      <c r="BF34" s="55">
        <f t="shared" ref="BF34:BF53" si="61">AVERAGE(BF61:DM61)</f>
        <v>40923.333333333336</v>
      </c>
      <c r="BG34" s="55">
        <f t="shared" ref="BG34:BG53" si="62">AVERAGE(BG61:DN61)</f>
        <v>40975.666666666664</v>
      </c>
      <c r="BH34" s="55">
        <f t="shared" ref="BH34:BH53" si="63">AVERAGE(BH61:DO61)</f>
        <v>41028</v>
      </c>
      <c r="BI34" s="55">
        <f t="shared" ref="BI34:BI53" si="64">AVERAGE(BI61:DP61)</f>
        <v>41080.333333333336</v>
      </c>
      <c r="BJ34" s="55">
        <f t="shared" ref="BJ34:BJ53" si="65">AVERAGE(BJ61:DQ61)</f>
        <v>41132.666666666664</v>
      </c>
      <c r="BK34" s="55">
        <f t="shared" ref="BK34:BK53" si="66">AVERAGE(BK61:DR61)</f>
        <v>41185</v>
      </c>
      <c r="BL34" s="55">
        <f t="shared" ref="BL34:BL53" si="67">AVERAGE(BL61:DS61)</f>
        <v>41237.333333333336</v>
      </c>
      <c r="BM34" s="55">
        <f t="shared" ref="BM34:BM53" si="68">AVERAGE(BM61:DT61)</f>
        <v>41289.666666666664</v>
      </c>
      <c r="BN34" s="55">
        <f t="shared" ref="BN34:BN53" si="69">AVERAGE(BN61:DU61)</f>
        <v>41342</v>
      </c>
      <c r="BO34" s="55">
        <f t="shared" ref="BO34:BO53" si="70">AVERAGE(BO61:DV61)</f>
        <v>41384.51666666667</v>
      </c>
      <c r="BP34" s="55">
        <f t="shared" ref="BP34:BP53" si="71">AVERAGE(BP61:DW61)</f>
        <v>41427.033333333333</v>
      </c>
      <c r="BQ34" s="55">
        <f t="shared" ref="BQ34:BQ53" si="72">AVERAGE(BQ61:DX61)</f>
        <v>41469.550000000003</v>
      </c>
      <c r="BR34" s="55">
        <f t="shared" ref="BR34:BR53" si="73">AVERAGE(BR61:DY61)</f>
        <v>41512.066666666666</v>
      </c>
      <c r="BS34" s="55">
        <f t="shared" ref="BS34:BS53" si="74">AVERAGE(BS61:DZ61)</f>
        <v>41554.583333333336</v>
      </c>
      <c r="BT34" s="55">
        <f t="shared" ref="BT34:BT53" si="75">AVERAGE(BT61:EA61)</f>
        <v>41597.1</v>
      </c>
      <c r="BU34" s="55">
        <f t="shared" ref="BU34:BU53" si="76">AVERAGE(BU61:EB61)</f>
        <v>41639.616666666669</v>
      </c>
      <c r="BV34" s="55">
        <f t="shared" ref="BV34:BV53" si="77">AVERAGE(BV61:EC61)</f>
        <v>41682.133333333331</v>
      </c>
      <c r="BW34" s="55">
        <f t="shared" ref="BW34:BW53" si="78">AVERAGE(BW61:ED61)</f>
        <v>41724.65</v>
      </c>
      <c r="BX34" s="55">
        <f t="shared" ref="BX34:BX53" si="79">AVERAGE(BX61:EE61)</f>
        <v>41767.166666666664</v>
      </c>
      <c r="BY34" s="55">
        <f t="shared" ref="BY34:BY53" si="80">AVERAGE(BY61:EF61)</f>
        <v>41809.683333333334</v>
      </c>
      <c r="BZ34" s="55">
        <f t="shared" ref="BZ34:BZ53" si="81">AVERAGE(BZ61:EG61)</f>
        <v>41852.199999999997</v>
      </c>
      <c r="CA34" s="55">
        <f t="shared" ref="CA34:CA53" si="82">AVERAGE(CA61:EH61)</f>
        <v>41883.083333333336</v>
      </c>
      <c r="CB34" s="55">
        <f t="shared" ref="CB34:CB53" si="83">AVERAGE(CB61:EI61)</f>
        <v>41913.966666666667</v>
      </c>
      <c r="CC34" s="55">
        <f t="shared" ref="CC34:CC53" si="84">AVERAGE(CC61:EJ61)</f>
        <v>41944.85</v>
      </c>
      <c r="CD34" s="55">
        <f t="shared" ref="CD34:CD53" si="85">AVERAGE(CD61:EK61)</f>
        <v>41975.73333333333</v>
      </c>
      <c r="CE34" s="55">
        <f t="shared" ref="CE34:CE53" si="86">AVERAGE(CE61:EL61)</f>
        <v>42006.616666666669</v>
      </c>
      <c r="CF34" s="55">
        <f t="shared" ref="CF34:CF53" si="87">AVERAGE(CF61:EM61)</f>
        <v>42037.5</v>
      </c>
      <c r="CG34" s="55">
        <f t="shared" ref="CG34:CG53" si="88">AVERAGE(CG61:EN61)</f>
        <v>42068.383333333331</v>
      </c>
      <c r="CH34" s="55">
        <f t="shared" ref="CH34:CH53" si="89">AVERAGE(CH61:EO61)</f>
        <v>42099.26666666667</v>
      </c>
      <c r="CI34" s="55">
        <f t="shared" ref="CI34:CI53" si="90">AVERAGE(CI61:EP61)</f>
        <v>42130.15</v>
      </c>
      <c r="CJ34" s="55">
        <f t="shared" ref="CJ34:CJ53" si="91">AVERAGE(CJ61:EQ61)</f>
        <v>42161.033333333333</v>
      </c>
      <c r="CK34" s="55">
        <f t="shared" ref="CK34:CK53" si="92">AVERAGE(CK61:ER61)</f>
        <v>42191.916666666664</v>
      </c>
      <c r="CL34" s="55">
        <f t="shared" ref="CL34:CL53" si="93">AVERAGE(CL61:ES61)</f>
        <v>42222.8</v>
      </c>
      <c r="CM34" s="55">
        <f t="shared" ref="CM34:CM53" si="94">AVERAGE(CM61:ET61)</f>
        <v>42240.15</v>
      </c>
      <c r="CN34" s="55">
        <f t="shared" ref="CN34:CN53" si="95">AVERAGE(CN61:EU61)</f>
        <v>42257.5</v>
      </c>
      <c r="CO34" s="55">
        <f t="shared" ref="CO34:CO53" si="96">AVERAGE(CO61:EV61)</f>
        <v>42274.85</v>
      </c>
      <c r="CP34" s="55">
        <f t="shared" ref="CP34:CP53" si="97">AVERAGE(CP61:EW61)</f>
        <v>42292.2</v>
      </c>
      <c r="CQ34" s="55">
        <f t="shared" ref="CQ34:CQ53" si="98">AVERAGE(CQ61:EX61)</f>
        <v>42309.55</v>
      </c>
      <c r="CR34" s="55">
        <f t="shared" ref="CR34:CR53" si="99">AVERAGE(CR61:EY61)</f>
        <v>42326.9</v>
      </c>
      <c r="CS34" s="55">
        <f t="shared" ref="CS34:CS53" si="100">AVERAGE(CS61:EZ61)</f>
        <v>42344.25</v>
      </c>
      <c r="CT34" s="55">
        <f t="shared" ref="CT34:CT53" si="101">AVERAGE(CT61:FA61)</f>
        <v>42361.599999999999</v>
      </c>
      <c r="CU34" s="55">
        <f t="shared" ref="CU34:CU53" si="102">AVERAGE(CU61:FB61)</f>
        <v>42378.95</v>
      </c>
      <c r="CV34" s="55">
        <f t="shared" ref="CV34:CV53" si="103">AVERAGE(CV61:FC61)</f>
        <v>42396.3</v>
      </c>
      <c r="CW34" s="55">
        <f t="shared" ref="CW34:CW53" si="104">AVERAGE(CW61:FD61)</f>
        <v>42413.65</v>
      </c>
      <c r="CX34" s="55">
        <f t="shared" ref="CX34:CX53" si="105">AVERAGE(CX61:FE61)</f>
        <v>42431</v>
      </c>
      <c r="CY34" s="55">
        <f t="shared" ref="CY34:CY53" si="106">AVERAGE(CY61:FF61)</f>
        <v>42431</v>
      </c>
      <c r="CZ34" s="55">
        <f t="shared" ref="CZ34:CZ53" si="107">AVERAGE(CZ61:FG61)</f>
        <v>42431</v>
      </c>
      <c r="DA34" s="55">
        <f t="shared" ref="DA34:DA53" si="108">AVERAGE(DA61:FH61)</f>
        <v>42431</v>
      </c>
      <c r="DB34" s="55">
        <f t="shared" ref="DB34:DB53" si="109">AVERAGE(DB61:FI61)</f>
        <v>42431</v>
      </c>
      <c r="DC34" s="55">
        <f t="shared" ref="DC34:DC53" si="110">AVERAGE(DC61:FJ61)</f>
        <v>42431</v>
      </c>
      <c r="DD34" s="55">
        <f t="shared" ref="DD34:DD53" si="111">AVERAGE(DD61:FK61)</f>
        <v>42431</v>
      </c>
      <c r="DE34" s="55">
        <f t="shared" ref="DE34:DE53" si="112">AVERAGE(DE61:FL61)</f>
        <v>42431</v>
      </c>
      <c r="DF34" s="55">
        <f t="shared" ref="DF34:DF53" si="113">AVERAGE(DF61:FM61)</f>
        <v>42431</v>
      </c>
      <c r="DG34" s="55">
        <f t="shared" ref="DG34:DG53" si="114">AVERAGE(DG61:FN61)</f>
        <v>42431</v>
      </c>
      <c r="DH34" s="55">
        <f t="shared" ref="DH34:DH53" si="115">AVERAGE(DH61:FO61)</f>
        <v>42431</v>
      </c>
      <c r="DI34" s="55">
        <f t="shared" ref="DI34:DI53" si="116">AVERAGE(DI61:FP61)</f>
        <v>42431</v>
      </c>
      <c r="DJ34" s="55">
        <f t="shared" ref="DJ34:DJ53" si="117">AVERAGE(DJ61:FQ61)</f>
        <v>42431</v>
      </c>
      <c r="DK34" s="55">
        <f t="shared" ref="DK34:DK53" si="118">AVERAGE(DK61:FR61)</f>
        <v>42431</v>
      </c>
      <c r="DL34" s="55">
        <f t="shared" ref="DL34:DL53" si="119">AVERAGE(DL61:FS61)</f>
        <v>42431</v>
      </c>
      <c r="DM34" s="55">
        <f t="shared" ref="DM34:DM53" si="120">AVERAGE(DM61:FT61)</f>
        <v>42431</v>
      </c>
      <c r="DN34" s="55">
        <f t="shared" ref="DN34:DN53" si="121">AVERAGE(DN61:FU61)</f>
        <v>42431</v>
      </c>
      <c r="DO34" s="55">
        <f t="shared" ref="DO34:DO53" si="122">AVERAGE(DO61:FV61)</f>
        <v>42431</v>
      </c>
      <c r="DP34" s="56">
        <f t="shared" ref="DP34:DP53" si="123">AVERAGE(DP61:FW61)</f>
        <v>42431</v>
      </c>
    </row>
    <row r="35" spans="2:123" ht="15.6" thickTop="1" thickBot="1" x14ac:dyDescent="0.35">
      <c r="B35" s="65">
        <v>2</v>
      </c>
      <c r="C35" s="62">
        <f t="shared" si="7"/>
        <v>39554.65</v>
      </c>
      <c r="D35" s="57">
        <f t="shared" ref="D35:D53" si="124">AVERAGE(D62:BK62)</f>
        <v>39600.466666666667</v>
      </c>
      <c r="E35" s="57">
        <f t="shared" si="8"/>
        <v>39646.283333333333</v>
      </c>
      <c r="F35" s="57">
        <f t="shared" si="9"/>
        <v>39692.1</v>
      </c>
      <c r="G35" s="57">
        <f t="shared" si="10"/>
        <v>39748.15</v>
      </c>
      <c r="H35" s="57">
        <f t="shared" si="11"/>
        <v>39804.199999999997</v>
      </c>
      <c r="I35" s="57">
        <f t="shared" si="12"/>
        <v>39855.466666666667</v>
      </c>
      <c r="J35" s="57">
        <f t="shared" si="13"/>
        <v>39906.73333333333</v>
      </c>
      <c r="K35" s="57">
        <f t="shared" si="14"/>
        <v>39958</v>
      </c>
      <c r="L35" s="57">
        <f t="shared" si="15"/>
        <v>40009.26666666667</v>
      </c>
      <c r="M35" s="57">
        <f t="shared" si="16"/>
        <v>40060.533333333333</v>
      </c>
      <c r="N35" s="57">
        <f t="shared" si="17"/>
        <v>40111.800000000003</v>
      </c>
      <c r="O35" s="57">
        <f t="shared" si="18"/>
        <v>40163.066666666666</v>
      </c>
      <c r="P35" s="57">
        <f t="shared" si="19"/>
        <v>40214.333333333336</v>
      </c>
      <c r="Q35" s="57">
        <f t="shared" si="20"/>
        <v>40265.599999999999</v>
      </c>
      <c r="R35" s="57">
        <f t="shared" si="21"/>
        <v>40316.866666666669</v>
      </c>
      <c r="S35" s="57">
        <f t="shared" si="22"/>
        <v>40380.26666666667</v>
      </c>
      <c r="T35" s="57">
        <f t="shared" si="23"/>
        <v>40443.666666666664</v>
      </c>
      <c r="U35" s="57">
        <f t="shared" si="24"/>
        <v>40497.449999999997</v>
      </c>
      <c r="V35" s="57">
        <f t="shared" si="25"/>
        <v>40551.23333333333</v>
      </c>
      <c r="W35" s="57">
        <f t="shared" si="26"/>
        <v>40605.01666666667</v>
      </c>
      <c r="X35" s="57">
        <f t="shared" si="27"/>
        <v>40658.800000000003</v>
      </c>
      <c r="Y35" s="57">
        <f t="shared" si="28"/>
        <v>40712.583333333336</v>
      </c>
      <c r="Z35" s="57">
        <f t="shared" si="29"/>
        <v>40766.366666666669</v>
      </c>
      <c r="AA35" s="57">
        <f t="shared" si="30"/>
        <v>40820.15</v>
      </c>
      <c r="AB35" s="57">
        <f t="shared" si="31"/>
        <v>40873.933333333334</v>
      </c>
      <c r="AC35" s="57">
        <f t="shared" si="32"/>
        <v>40927.716666666667</v>
      </c>
      <c r="AD35" s="57">
        <f t="shared" si="33"/>
        <v>40981.5</v>
      </c>
      <c r="AE35" s="57">
        <f t="shared" si="34"/>
        <v>41049.383333333331</v>
      </c>
      <c r="AF35" s="57">
        <f t="shared" si="35"/>
        <v>41117.26666666667</v>
      </c>
      <c r="AG35" s="57">
        <f t="shared" si="36"/>
        <v>41173.75</v>
      </c>
      <c r="AH35" s="57">
        <f t="shared" si="37"/>
        <v>41230.23333333333</v>
      </c>
      <c r="AI35" s="57">
        <f t="shared" si="38"/>
        <v>41286.716666666667</v>
      </c>
      <c r="AJ35" s="57">
        <f t="shared" si="39"/>
        <v>41343.199999999997</v>
      </c>
      <c r="AK35" s="57">
        <f t="shared" si="40"/>
        <v>41399.683333333334</v>
      </c>
      <c r="AL35" s="57">
        <f t="shared" si="41"/>
        <v>41456.166666666664</v>
      </c>
      <c r="AM35" s="57">
        <f t="shared" si="42"/>
        <v>41512.65</v>
      </c>
      <c r="AN35" s="57">
        <f t="shared" si="43"/>
        <v>41569.133333333331</v>
      </c>
      <c r="AO35" s="57">
        <f t="shared" si="44"/>
        <v>41625.616666666669</v>
      </c>
      <c r="AP35" s="57">
        <f t="shared" si="45"/>
        <v>41682.1</v>
      </c>
      <c r="AQ35" s="57">
        <f t="shared" si="46"/>
        <v>41756.716666666667</v>
      </c>
      <c r="AR35" s="57">
        <f t="shared" si="47"/>
        <v>41831.333333333336</v>
      </c>
      <c r="AS35" s="57">
        <f t="shared" si="48"/>
        <v>41892.699999999997</v>
      </c>
      <c r="AT35" s="57">
        <f t="shared" si="49"/>
        <v>41954.066666666666</v>
      </c>
      <c r="AU35" s="57">
        <f t="shared" si="50"/>
        <v>42015.433333333334</v>
      </c>
      <c r="AV35" s="57">
        <f t="shared" si="51"/>
        <v>42076.800000000003</v>
      </c>
      <c r="AW35" s="57">
        <f t="shared" si="52"/>
        <v>42138.166666666664</v>
      </c>
      <c r="AX35" s="57">
        <f t="shared" si="53"/>
        <v>42199.533333333333</v>
      </c>
      <c r="AY35" s="57">
        <f t="shared" si="54"/>
        <v>42260.9</v>
      </c>
      <c r="AZ35" s="57">
        <f t="shared" si="55"/>
        <v>42322.26666666667</v>
      </c>
      <c r="BA35" s="57">
        <f t="shared" si="56"/>
        <v>42383.633333333331</v>
      </c>
      <c r="BB35" s="57">
        <f t="shared" si="57"/>
        <v>42445</v>
      </c>
      <c r="BC35" s="57">
        <f t="shared" si="58"/>
        <v>42499.6</v>
      </c>
      <c r="BD35" s="57">
        <f t="shared" si="59"/>
        <v>42554.2</v>
      </c>
      <c r="BE35" s="57">
        <f t="shared" si="60"/>
        <v>42608.800000000003</v>
      </c>
      <c r="BF35" s="57">
        <f t="shared" si="61"/>
        <v>42663.4</v>
      </c>
      <c r="BG35" s="57">
        <f t="shared" si="62"/>
        <v>42718</v>
      </c>
      <c r="BH35" s="57">
        <f t="shared" si="63"/>
        <v>42772.6</v>
      </c>
      <c r="BI35" s="57">
        <f t="shared" si="64"/>
        <v>42827.199999999997</v>
      </c>
      <c r="BJ35" s="57">
        <f t="shared" si="65"/>
        <v>42881.8</v>
      </c>
      <c r="BK35" s="57">
        <f t="shared" si="66"/>
        <v>42936.4</v>
      </c>
      <c r="BL35" s="57">
        <f t="shared" si="67"/>
        <v>42991</v>
      </c>
      <c r="BM35" s="57">
        <f t="shared" si="68"/>
        <v>43045.599999999999</v>
      </c>
      <c r="BN35" s="57">
        <f t="shared" si="69"/>
        <v>43100.2</v>
      </c>
      <c r="BO35" s="57">
        <f t="shared" si="70"/>
        <v>43144.566666666666</v>
      </c>
      <c r="BP35" s="57">
        <f t="shared" si="71"/>
        <v>43188.933333333334</v>
      </c>
      <c r="BQ35" s="57">
        <f t="shared" si="72"/>
        <v>43233.3</v>
      </c>
      <c r="BR35" s="57">
        <f t="shared" si="73"/>
        <v>43277.666666666664</v>
      </c>
      <c r="BS35" s="57">
        <f t="shared" si="74"/>
        <v>43322.033333333333</v>
      </c>
      <c r="BT35" s="57">
        <f t="shared" si="75"/>
        <v>43366.400000000001</v>
      </c>
      <c r="BU35" s="57">
        <f t="shared" si="76"/>
        <v>43410.76666666667</v>
      </c>
      <c r="BV35" s="57">
        <f t="shared" si="77"/>
        <v>43455.133333333331</v>
      </c>
      <c r="BW35" s="57">
        <f t="shared" si="78"/>
        <v>43499.5</v>
      </c>
      <c r="BX35" s="57">
        <f t="shared" si="79"/>
        <v>43543.866666666669</v>
      </c>
      <c r="BY35" s="57">
        <f t="shared" si="80"/>
        <v>43588.23333333333</v>
      </c>
      <c r="BZ35" s="57">
        <f t="shared" si="81"/>
        <v>43632.6</v>
      </c>
      <c r="CA35" s="57">
        <f t="shared" si="82"/>
        <v>43664.833333333336</v>
      </c>
      <c r="CB35" s="57">
        <f t="shared" si="83"/>
        <v>43697.066666666666</v>
      </c>
      <c r="CC35" s="57">
        <f t="shared" si="84"/>
        <v>43729.3</v>
      </c>
      <c r="CD35" s="57">
        <f t="shared" si="85"/>
        <v>43761.533333333333</v>
      </c>
      <c r="CE35" s="57">
        <f t="shared" si="86"/>
        <v>43793.76666666667</v>
      </c>
      <c r="CF35" s="57">
        <f t="shared" si="87"/>
        <v>43826</v>
      </c>
      <c r="CG35" s="57">
        <f t="shared" si="88"/>
        <v>43858.23333333333</v>
      </c>
      <c r="CH35" s="57">
        <f t="shared" si="89"/>
        <v>43890.466666666667</v>
      </c>
      <c r="CI35" s="57">
        <f t="shared" si="90"/>
        <v>43922.7</v>
      </c>
      <c r="CJ35" s="57">
        <f t="shared" si="91"/>
        <v>43954.933333333334</v>
      </c>
      <c r="CK35" s="57">
        <f t="shared" si="92"/>
        <v>43987.166666666664</v>
      </c>
      <c r="CL35" s="57">
        <f t="shared" si="93"/>
        <v>44019.4</v>
      </c>
      <c r="CM35" s="57">
        <f t="shared" si="94"/>
        <v>44037.533333333333</v>
      </c>
      <c r="CN35" s="57">
        <f t="shared" si="95"/>
        <v>44055.666666666664</v>
      </c>
      <c r="CO35" s="57">
        <f t="shared" si="96"/>
        <v>44073.8</v>
      </c>
      <c r="CP35" s="57">
        <f t="shared" si="97"/>
        <v>44091.933333333334</v>
      </c>
      <c r="CQ35" s="57">
        <f t="shared" si="98"/>
        <v>44110.066666666666</v>
      </c>
      <c r="CR35" s="57">
        <f t="shared" si="99"/>
        <v>44128.2</v>
      </c>
      <c r="CS35" s="57">
        <f t="shared" si="100"/>
        <v>44146.333333333336</v>
      </c>
      <c r="CT35" s="57">
        <f t="shared" si="101"/>
        <v>44164.466666666667</v>
      </c>
      <c r="CU35" s="57">
        <f t="shared" si="102"/>
        <v>44182.6</v>
      </c>
      <c r="CV35" s="57">
        <f t="shared" si="103"/>
        <v>44200.73333333333</v>
      </c>
      <c r="CW35" s="57">
        <f t="shared" si="104"/>
        <v>44218.866666666669</v>
      </c>
      <c r="CX35" s="57">
        <f t="shared" si="105"/>
        <v>44237</v>
      </c>
      <c r="CY35" s="57">
        <f t="shared" si="106"/>
        <v>44237</v>
      </c>
      <c r="CZ35" s="57">
        <f t="shared" si="107"/>
        <v>44237</v>
      </c>
      <c r="DA35" s="57">
        <f t="shared" si="108"/>
        <v>44237</v>
      </c>
      <c r="DB35" s="57">
        <f t="shared" si="109"/>
        <v>44237</v>
      </c>
      <c r="DC35" s="57">
        <f t="shared" si="110"/>
        <v>44237</v>
      </c>
      <c r="DD35" s="57">
        <f t="shared" si="111"/>
        <v>44237</v>
      </c>
      <c r="DE35" s="57">
        <f t="shared" si="112"/>
        <v>44237</v>
      </c>
      <c r="DF35" s="57">
        <f t="shared" si="113"/>
        <v>44237</v>
      </c>
      <c r="DG35" s="57">
        <f t="shared" si="114"/>
        <v>44237</v>
      </c>
      <c r="DH35" s="57">
        <f t="shared" si="115"/>
        <v>44237</v>
      </c>
      <c r="DI35" s="57">
        <f t="shared" si="116"/>
        <v>44237</v>
      </c>
      <c r="DJ35" s="57">
        <f t="shared" si="117"/>
        <v>44237</v>
      </c>
      <c r="DK35" s="57">
        <f t="shared" si="118"/>
        <v>44237</v>
      </c>
      <c r="DL35" s="57">
        <f t="shared" si="119"/>
        <v>44237</v>
      </c>
      <c r="DM35" s="57">
        <f t="shared" si="120"/>
        <v>44237</v>
      </c>
      <c r="DN35" s="57">
        <f t="shared" si="121"/>
        <v>44237</v>
      </c>
      <c r="DO35" s="57">
        <f t="shared" si="122"/>
        <v>44237</v>
      </c>
      <c r="DP35" s="58">
        <f t="shared" si="123"/>
        <v>44237</v>
      </c>
      <c r="DR35" s="76"/>
      <c r="DS35" t="s">
        <v>24</v>
      </c>
    </row>
    <row r="36" spans="2:123" ht="15" thickTop="1" x14ac:dyDescent="0.3">
      <c r="B36" s="65">
        <v>3</v>
      </c>
      <c r="C36" s="62">
        <f t="shared" si="7"/>
        <v>41236.866666666669</v>
      </c>
      <c r="D36" s="57">
        <f t="shared" si="124"/>
        <v>41284.633333333331</v>
      </c>
      <c r="E36" s="57">
        <f t="shared" si="8"/>
        <v>41332.400000000001</v>
      </c>
      <c r="F36" s="57">
        <f t="shared" si="9"/>
        <v>41380.166666666664</v>
      </c>
      <c r="G36" s="57">
        <f t="shared" si="10"/>
        <v>41438.616666666669</v>
      </c>
      <c r="H36" s="57">
        <f t="shared" si="11"/>
        <v>41497.066666666666</v>
      </c>
      <c r="I36" s="57">
        <f t="shared" si="12"/>
        <v>41550.533333333333</v>
      </c>
      <c r="J36" s="57">
        <f t="shared" si="13"/>
        <v>41604</v>
      </c>
      <c r="K36" s="57">
        <f t="shared" si="14"/>
        <v>41657.466666666667</v>
      </c>
      <c r="L36" s="57">
        <f t="shared" si="15"/>
        <v>41710.933333333334</v>
      </c>
      <c r="M36" s="57">
        <f t="shared" si="16"/>
        <v>41764.400000000001</v>
      </c>
      <c r="N36" s="57">
        <f t="shared" si="17"/>
        <v>41817.866666666669</v>
      </c>
      <c r="O36" s="57">
        <f t="shared" si="18"/>
        <v>41871.333333333336</v>
      </c>
      <c r="P36" s="57">
        <f t="shared" si="19"/>
        <v>41924.800000000003</v>
      </c>
      <c r="Q36" s="57">
        <f t="shared" si="20"/>
        <v>41978.26666666667</v>
      </c>
      <c r="R36" s="57">
        <f t="shared" si="21"/>
        <v>42031.73333333333</v>
      </c>
      <c r="S36" s="57">
        <f t="shared" si="22"/>
        <v>42097.85</v>
      </c>
      <c r="T36" s="57">
        <f t="shared" si="23"/>
        <v>42163.966666666667</v>
      </c>
      <c r="U36" s="57">
        <f t="shared" si="24"/>
        <v>42220.05</v>
      </c>
      <c r="V36" s="57">
        <f t="shared" si="25"/>
        <v>42276.133333333331</v>
      </c>
      <c r="W36" s="57">
        <f t="shared" si="26"/>
        <v>42332.216666666667</v>
      </c>
      <c r="X36" s="57">
        <f t="shared" si="27"/>
        <v>42388.3</v>
      </c>
      <c r="Y36" s="57">
        <f t="shared" si="28"/>
        <v>42444.383333333331</v>
      </c>
      <c r="Z36" s="57">
        <f t="shared" si="29"/>
        <v>42500.466666666667</v>
      </c>
      <c r="AA36" s="57">
        <f t="shared" si="30"/>
        <v>42556.55</v>
      </c>
      <c r="AB36" s="57">
        <f t="shared" si="31"/>
        <v>42612.633333333331</v>
      </c>
      <c r="AC36" s="57">
        <f t="shared" si="32"/>
        <v>42668.716666666667</v>
      </c>
      <c r="AD36" s="57">
        <f t="shared" si="33"/>
        <v>42724.800000000003</v>
      </c>
      <c r="AE36" s="57">
        <f t="shared" si="34"/>
        <v>42795.583333333336</v>
      </c>
      <c r="AF36" s="57">
        <f t="shared" si="35"/>
        <v>42866.366666666669</v>
      </c>
      <c r="AG36" s="57">
        <f t="shared" si="36"/>
        <v>42925.26666666667</v>
      </c>
      <c r="AH36" s="57">
        <f t="shared" si="37"/>
        <v>42984.166666666664</v>
      </c>
      <c r="AI36" s="57">
        <f t="shared" si="38"/>
        <v>43043.066666666666</v>
      </c>
      <c r="AJ36" s="57">
        <f t="shared" si="39"/>
        <v>43101.966666666667</v>
      </c>
      <c r="AK36" s="57">
        <f t="shared" si="40"/>
        <v>43160.866666666669</v>
      </c>
      <c r="AL36" s="57">
        <f t="shared" si="41"/>
        <v>43219.76666666667</v>
      </c>
      <c r="AM36" s="57">
        <f t="shared" si="42"/>
        <v>43278.666666666664</v>
      </c>
      <c r="AN36" s="57">
        <f t="shared" si="43"/>
        <v>43337.566666666666</v>
      </c>
      <c r="AO36" s="57">
        <f t="shared" si="44"/>
        <v>43396.466666666667</v>
      </c>
      <c r="AP36" s="57">
        <f t="shared" si="45"/>
        <v>43455.366666666669</v>
      </c>
      <c r="AQ36" s="57">
        <f t="shared" si="46"/>
        <v>43533.133333333331</v>
      </c>
      <c r="AR36" s="57">
        <f t="shared" si="47"/>
        <v>43610.9</v>
      </c>
      <c r="AS36" s="57">
        <f t="shared" si="48"/>
        <v>43674.85</v>
      </c>
      <c r="AT36" s="57">
        <f t="shared" si="49"/>
        <v>43738.8</v>
      </c>
      <c r="AU36" s="57">
        <f t="shared" si="50"/>
        <v>43802.75</v>
      </c>
      <c r="AV36" s="57">
        <f t="shared" si="51"/>
        <v>43866.7</v>
      </c>
      <c r="AW36" s="57">
        <f t="shared" si="52"/>
        <v>43930.65</v>
      </c>
      <c r="AX36" s="57">
        <f t="shared" si="53"/>
        <v>43994.6</v>
      </c>
      <c r="AY36" s="57">
        <f t="shared" si="54"/>
        <v>44058.55</v>
      </c>
      <c r="AZ36" s="57">
        <f t="shared" si="55"/>
        <v>44122.5</v>
      </c>
      <c r="BA36" s="57">
        <f t="shared" si="56"/>
        <v>44186.45</v>
      </c>
      <c r="BB36" s="57">
        <f t="shared" si="57"/>
        <v>44250.400000000001</v>
      </c>
      <c r="BC36" s="57">
        <f t="shared" si="58"/>
        <v>44307.3</v>
      </c>
      <c r="BD36" s="57">
        <f t="shared" si="59"/>
        <v>44364.2</v>
      </c>
      <c r="BE36" s="57">
        <f t="shared" si="60"/>
        <v>44421.1</v>
      </c>
      <c r="BF36" s="57">
        <f t="shared" si="61"/>
        <v>44478</v>
      </c>
      <c r="BG36" s="57">
        <f t="shared" si="62"/>
        <v>44534.9</v>
      </c>
      <c r="BH36" s="57">
        <f t="shared" si="63"/>
        <v>44591.8</v>
      </c>
      <c r="BI36" s="57">
        <f t="shared" si="64"/>
        <v>44648.7</v>
      </c>
      <c r="BJ36" s="57">
        <f t="shared" si="65"/>
        <v>44705.599999999999</v>
      </c>
      <c r="BK36" s="57">
        <f t="shared" si="66"/>
        <v>44762.5</v>
      </c>
      <c r="BL36" s="57">
        <f t="shared" si="67"/>
        <v>44819.4</v>
      </c>
      <c r="BM36" s="57">
        <f t="shared" si="68"/>
        <v>44876.3</v>
      </c>
      <c r="BN36" s="57">
        <f t="shared" si="69"/>
        <v>44933.2</v>
      </c>
      <c r="BO36" s="57">
        <f t="shared" si="70"/>
        <v>44979.416666666664</v>
      </c>
      <c r="BP36" s="57">
        <f t="shared" si="71"/>
        <v>45025.633333333331</v>
      </c>
      <c r="BQ36" s="57">
        <f t="shared" si="72"/>
        <v>45071.85</v>
      </c>
      <c r="BR36" s="57">
        <f t="shared" si="73"/>
        <v>45118.066666666666</v>
      </c>
      <c r="BS36" s="57">
        <f t="shared" si="74"/>
        <v>45164.283333333333</v>
      </c>
      <c r="BT36" s="57">
        <f t="shared" si="75"/>
        <v>45210.5</v>
      </c>
      <c r="BU36" s="57">
        <f t="shared" si="76"/>
        <v>45256.716666666667</v>
      </c>
      <c r="BV36" s="57">
        <f t="shared" si="77"/>
        <v>45302.933333333334</v>
      </c>
      <c r="BW36" s="57">
        <f t="shared" si="78"/>
        <v>45349.15</v>
      </c>
      <c r="BX36" s="57">
        <f t="shared" si="79"/>
        <v>45395.366666666669</v>
      </c>
      <c r="BY36" s="57">
        <f t="shared" si="80"/>
        <v>45441.583333333336</v>
      </c>
      <c r="BZ36" s="57">
        <f t="shared" si="81"/>
        <v>45487.8</v>
      </c>
      <c r="CA36" s="57">
        <f t="shared" si="82"/>
        <v>45521.366666666669</v>
      </c>
      <c r="CB36" s="57">
        <f t="shared" si="83"/>
        <v>45554.933333333334</v>
      </c>
      <c r="CC36" s="57">
        <f t="shared" si="84"/>
        <v>45588.5</v>
      </c>
      <c r="CD36" s="57">
        <f t="shared" si="85"/>
        <v>45622.066666666666</v>
      </c>
      <c r="CE36" s="57">
        <f t="shared" si="86"/>
        <v>45655.633333333331</v>
      </c>
      <c r="CF36" s="57">
        <f t="shared" si="87"/>
        <v>45689.2</v>
      </c>
      <c r="CG36" s="57">
        <f t="shared" si="88"/>
        <v>45722.76666666667</v>
      </c>
      <c r="CH36" s="57">
        <f t="shared" si="89"/>
        <v>45756.333333333336</v>
      </c>
      <c r="CI36" s="57">
        <f t="shared" si="90"/>
        <v>45789.9</v>
      </c>
      <c r="CJ36" s="57">
        <f t="shared" si="91"/>
        <v>45823.466666666667</v>
      </c>
      <c r="CK36" s="57">
        <f t="shared" si="92"/>
        <v>45857.033333333333</v>
      </c>
      <c r="CL36" s="57">
        <f t="shared" si="93"/>
        <v>45890.6</v>
      </c>
      <c r="CM36" s="57">
        <f t="shared" si="94"/>
        <v>45909.466666666667</v>
      </c>
      <c r="CN36" s="57">
        <f t="shared" si="95"/>
        <v>45928.333333333336</v>
      </c>
      <c r="CO36" s="57">
        <f t="shared" si="96"/>
        <v>45947.199999999997</v>
      </c>
      <c r="CP36" s="57">
        <f t="shared" si="97"/>
        <v>45966.066666666666</v>
      </c>
      <c r="CQ36" s="57">
        <f t="shared" si="98"/>
        <v>45984.933333333334</v>
      </c>
      <c r="CR36" s="57">
        <f t="shared" si="99"/>
        <v>46003.8</v>
      </c>
      <c r="CS36" s="57">
        <f t="shared" si="100"/>
        <v>46022.666666666664</v>
      </c>
      <c r="CT36" s="57">
        <f t="shared" si="101"/>
        <v>46041.533333333333</v>
      </c>
      <c r="CU36" s="57">
        <f t="shared" si="102"/>
        <v>46060.4</v>
      </c>
      <c r="CV36" s="57">
        <f t="shared" si="103"/>
        <v>46079.26666666667</v>
      </c>
      <c r="CW36" s="57">
        <f t="shared" si="104"/>
        <v>46098.133333333331</v>
      </c>
      <c r="CX36" s="57">
        <f t="shared" si="105"/>
        <v>46117</v>
      </c>
      <c r="CY36" s="57">
        <f t="shared" si="106"/>
        <v>46117</v>
      </c>
      <c r="CZ36" s="57">
        <f t="shared" si="107"/>
        <v>46117</v>
      </c>
      <c r="DA36" s="57">
        <f t="shared" si="108"/>
        <v>46117</v>
      </c>
      <c r="DB36" s="57">
        <f t="shared" si="109"/>
        <v>46117</v>
      </c>
      <c r="DC36" s="57">
        <f t="shared" si="110"/>
        <v>46117</v>
      </c>
      <c r="DD36" s="57">
        <f t="shared" si="111"/>
        <v>46117</v>
      </c>
      <c r="DE36" s="57">
        <f t="shared" si="112"/>
        <v>46117</v>
      </c>
      <c r="DF36" s="57">
        <f t="shared" si="113"/>
        <v>46117</v>
      </c>
      <c r="DG36" s="57">
        <f t="shared" si="114"/>
        <v>46117</v>
      </c>
      <c r="DH36" s="57">
        <f t="shared" si="115"/>
        <v>46117</v>
      </c>
      <c r="DI36" s="57">
        <f t="shared" si="116"/>
        <v>46117</v>
      </c>
      <c r="DJ36" s="57">
        <f t="shared" si="117"/>
        <v>46117</v>
      </c>
      <c r="DK36" s="57">
        <f t="shared" si="118"/>
        <v>46117</v>
      </c>
      <c r="DL36" s="57">
        <f t="shared" si="119"/>
        <v>46117</v>
      </c>
      <c r="DM36" s="57">
        <f t="shared" si="120"/>
        <v>46117</v>
      </c>
      <c r="DN36" s="57">
        <f t="shared" si="121"/>
        <v>46117</v>
      </c>
      <c r="DO36" s="57">
        <f t="shared" si="122"/>
        <v>46117</v>
      </c>
      <c r="DP36" s="58">
        <f t="shared" si="123"/>
        <v>46117</v>
      </c>
    </row>
    <row r="37" spans="2:123" x14ac:dyDescent="0.3">
      <c r="B37" s="65">
        <v>4</v>
      </c>
      <c r="C37" s="62">
        <f t="shared" si="7"/>
        <v>42988.783333333333</v>
      </c>
      <c r="D37" s="57">
        <f t="shared" si="124"/>
        <v>43038.566666666666</v>
      </c>
      <c r="E37" s="57">
        <f t="shared" si="8"/>
        <v>43088.35</v>
      </c>
      <c r="F37" s="57">
        <f t="shared" si="9"/>
        <v>43138.133333333331</v>
      </c>
      <c r="G37" s="57">
        <f t="shared" si="10"/>
        <v>43199.05</v>
      </c>
      <c r="H37" s="57">
        <f t="shared" si="11"/>
        <v>43259.966666666667</v>
      </c>
      <c r="I37" s="57">
        <f t="shared" si="12"/>
        <v>43315.7</v>
      </c>
      <c r="J37" s="57">
        <f t="shared" si="13"/>
        <v>43371.433333333334</v>
      </c>
      <c r="K37" s="57">
        <f t="shared" si="14"/>
        <v>43427.166666666664</v>
      </c>
      <c r="L37" s="57">
        <f t="shared" si="15"/>
        <v>43482.9</v>
      </c>
      <c r="M37" s="57">
        <f t="shared" si="16"/>
        <v>43538.633333333331</v>
      </c>
      <c r="N37" s="57">
        <f t="shared" si="17"/>
        <v>43594.366666666669</v>
      </c>
      <c r="O37" s="57">
        <f t="shared" si="18"/>
        <v>43650.1</v>
      </c>
      <c r="P37" s="57">
        <f t="shared" si="19"/>
        <v>43705.833333333336</v>
      </c>
      <c r="Q37" s="57">
        <f t="shared" si="20"/>
        <v>43761.566666666666</v>
      </c>
      <c r="R37" s="57">
        <f t="shared" si="21"/>
        <v>43817.3</v>
      </c>
      <c r="S37" s="57">
        <f t="shared" si="22"/>
        <v>43886.216666666667</v>
      </c>
      <c r="T37" s="57">
        <f t="shared" si="23"/>
        <v>43955.133333333331</v>
      </c>
      <c r="U37" s="57">
        <f t="shared" si="24"/>
        <v>44013.583333333336</v>
      </c>
      <c r="V37" s="57">
        <f t="shared" si="25"/>
        <v>44072.033333333333</v>
      </c>
      <c r="W37" s="57">
        <f t="shared" si="26"/>
        <v>44130.48333333333</v>
      </c>
      <c r="X37" s="57">
        <f t="shared" si="27"/>
        <v>44188.933333333334</v>
      </c>
      <c r="Y37" s="57">
        <f t="shared" si="28"/>
        <v>44247.383333333331</v>
      </c>
      <c r="Z37" s="57">
        <f t="shared" si="29"/>
        <v>44305.833333333336</v>
      </c>
      <c r="AA37" s="57">
        <f t="shared" si="30"/>
        <v>44364.283333333333</v>
      </c>
      <c r="AB37" s="57">
        <f t="shared" si="31"/>
        <v>44422.73333333333</v>
      </c>
      <c r="AC37" s="57">
        <f t="shared" si="32"/>
        <v>44481.183333333334</v>
      </c>
      <c r="AD37" s="57">
        <f t="shared" si="33"/>
        <v>44539.633333333331</v>
      </c>
      <c r="AE37" s="57">
        <f t="shared" si="34"/>
        <v>44613.416666666664</v>
      </c>
      <c r="AF37" s="57">
        <f t="shared" si="35"/>
        <v>44687.199999999997</v>
      </c>
      <c r="AG37" s="57">
        <f t="shared" si="36"/>
        <v>44748.6</v>
      </c>
      <c r="AH37" s="57">
        <f t="shared" si="37"/>
        <v>44810</v>
      </c>
      <c r="AI37" s="57">
        <f t="shared" si="38"/>
        <v>44871.4</v>
      </c>
      <c r="AJ37" s="57">
        <f t="shared" si="39"/>
        <v>44932.800000000003</v>
      </c>
      <c r="AK37" s="57">
        <f t="shared" si="40"/>
        <v>44994.2</v>
      </c>
      <c r="AL37" s="57">
        <f t="shared" si="41"/>
        <v>45055.6</v>
      </c>
      <c r="AM37" s="57">
        <f t="shared" si="42"/>
        <v>45117</v>
      </c>
      <c r="AN37" s="57">
        <f t="shared" si="43"/>
        <v>45178.400000000001</v>
      </c>
      <c r="AO37" s="57">
        <f t="shared" si="44"/>
        <v>45239.8</v>
      </c>
      <c r="AP37" s="57">
        <f t="shared" si="45"/>
        <v>45301.2</v>
      </c>
      <c r="AQ37" s="57">
        <f t="shared" si="46"/>
        <v>45382.3</v>
      </c>
      <c r="AR37" s="57">
        <f t="shared" si="47"/>
        <v>45463.4</v>
      </c>
      <c r="AS37" s="57">
        <f t="shared" si="48"/>
        <v>45530.1</v>
      </c>
      <c r="AT37" s="57">
        <f t="shared" si="49"/>
        <v>45596.800000000003</v>
      </c>
      <c r="AU37" s="57">
        <f t="shared" si="50"/>
        <v>45663.5</v>
      </c>
      <c r="AV37" s="57">
        <f t="shared" si="51"/>
        <v>45730.2</v>
      </c>
      <c r="AW37" s="57">
        <f t="shared" si="52"/>
        <v>45796.9</v>
      </c>
      <c r="AX37" s="57">
        <f t="shared" si="53"/>
        <v>45863.6</v>
      </c>
      <c r="AY37" s="57">
        <f t="shared" si="54"/>
        <v>45930.3</v>
      </c>
      <c r="AZ37" s="57">
        <f t="shared" si="55"/>
        <v>45997</v>
      </c>
      <c r="BA37" s="57">
        <f t="shared" si="56"/>
        <v>46063.7</v>
      </c>
      <c r="BB37" s="57">
        <f t="shared" si="57"/>
        <v>46130.400000000001</v>
      </c>
      <c r="BC37" s="57">
        <f t="shared" si="58"/>
        <v>46189.75</v>
      </c>
      <c r="BD37" s="57">
        <f t="shared" si="59"/>
        <v>46249.1</v>
      </c>
      <c r="BE37" s="57">
        <f t="shared" si="60"/>
        <v>46308.45</v>
      </c>
      <c r="BF37" s="57">
        <f t="shared" si="61"/>
        <v>46367.8</v>
      </c>
      <c r="BG37" s="57">
        <f t="shared" si="62"/>
        <v>46427.15</v>
      </c>
      <c r="BH37" s="57">
        <f t="shared" si="63"/>
        <v>46486.5</v>
      </c>
      <c r="BI37" s="57">
        <f t="shared" si="64"/>
        <v>46545.85</v>
      </c>
      <c r="BJ37" s="57">
        <f t="shared" si="65"/>
        <v>46605.2</v>
      </c>
      <c r="BK37" s="57">
        <f t="shared" si="66"/>
        <v>46664.55</v>
      </c>
      <c r="BL37" s="57">
        <f t="shared" si="67"/>
        <v>46723.9</v>
      </c>
      <c r="BM37" s="57">
        <f t="shared" si="68"/>
        <v>46783.25</v>
      </c>
      <c r="BN37" s="57">
        <f t="shared" si="69"/>
        <v>46842.6</v>
      </c>
      <c r="BO37" s="57">
        <f t="shared" si="70"/>
        <v>46890.816666666666</v>
      </c>
      <c r="BP37" s="57">
        <f t="shared" si="71"/>
        <v>46939.033333333333</v>
      </c>
      <c r="BQ37" s="57">
        <f t="shared" si="72"/>
        <v>46987.25</v>
      </c>
      <c r="BR37" s="57">
        <f t="shared" si="73"/>
        <v>47035.466666666667</v>
      </c>
      <c r="BS37" s="57">
        <f t="shared" si="74"/>
        <v>47083.683333333334</v>
      </c>
      <c r="BT37" s="57">
        <f t="shared" si="75"/>
        <v>47131.9</v>
      </c>
      <c r="BU37" s="57">
        <f t="shared" si="76"/>
        <v>47180.116666666669</v>
      </c>
      <c r="BV37" s="57">
        <f t="shared" si="77"/>
        <v>47228.333333333336</v>
      </c>
      <c r="BW37" s="57">
        <f t="shared" si="78"/>
        <v>47276.55</v>
      </c>
      <c r="BX37" s="57">
        <f t="shared" si="79"/>
        <v>47324.76666666667</v>
      </c>
      <c r="BY37" s="57">
        <f t="shared" si="80"/>
        <v>47372.98333333333</v>
      </c>
      <c r="BZ37" s="57">
        <f t="shared" si="81"/>
        <v>47421.2</v>
      </c>
      <c r="CA37" s="57">
        <f t="shared" si="82"/>
        <v>47456.23333333333</v>
      </c>
      <c r="CB37" s="57">
        <f t="shared" si="83"/>
        <v>47491.26666666667</v>
      </c>
      <c r="CC37" s="57">
        <f t="shared" si="84"/>
        <v>47526.3</v>
      </c>
      <c r="CD37" s="57">
        <f t="shared" si="85"/>
        <v>47561.333333333336</v>
      </c>
      <c r="CE37" s="57">
        <f t="shared" si="86"/>
        <v>47596.366666666669</v>
      </c>
      <c r="CF37" s="57">
        <f t="shared" si="87"/>
        <v>47631.4</v>
      </c>
      <c r="CG37" s="57">
        <f t="shared" si="88"/>
        <v>47666.433333333334</v>
      </c>
      <c r="CH37" s="57">
        <f t="shared" si="89"/>
        <v>47701.466666666667</v>
      </c>
      <c r="CI37" s="57">
        <f t="shared" si="90"/>
        <v>47736.5</v>
      </c>
      <c r="CJ37" s="57">
        <f t="shared" si="91"/>
        <v>47771.533333333333</v>
      </c>
      <c r="CK37" s="57">
        <f t="shared" si="92"/>
        <v>47806.566666666666</v>
      </c>
      <c r="CL37" s="57">
        <f t="shared" si="93"/>
        <v>47841.599999999999</v>
      </c>
      <c r="CM37" s="57">
        <f t="shared" si="94"/>
        <v>47861.3</v>
      </c>
      <c r="CN37" s="57">
        <f t="shared" si="95"/>
        <v>47881</v>
      </c>
      <c r="CO37" s="57">
        <f t="shared" si="96"/>
        <v>47900.7</v>
      </c>
      <c r="CP37" s="57">
        <f t="shared" si="97"/>
        <v>47920.4</v>
      </c>
      <c r="CQ37" s="57">
        <f t="shared" si="98"/>
        <v>47940.1</v>
      </c>
      <c r="CR37" s="57">
        <f t="shared" si="99"/>
        <v>47959.8</v>
      </c>
      <c r="CS37" s="57">
        <f t="shared" si="100"/>
        <v>47979.5</v>
      </c>
      <c r="CT37" s="57">
        <f t="shared" si="101"/>
        <v>47999.199999999997</v>
      </c>
      <c r="CU37" s="57">
        <f t="shared" si="102"/>
        <v>48018.9</v>
      </c>
      <c r="CV37" s="57">
        <f t="shared" si="103"/>
        <v>48038.6</v>
      </c>
      <c r="CW37" s="57">
        <f t="shared" si="104"/>
        <v>48058.3</v>
      </c>
      <c r="CX37" s="57">
        <f t="shared" si="105"/>
        <v>48078</v>
      </c>
      <c r="CY37" s="57">
        <f t="shared" si="106"/>
        <v>48078</v>
      </c>
      <c r="CZ37" s="57">
        <f t="shared" si="107"/>
        <v>48078</v>
      </c>
      <c r="DA37" s="57">
        <f t="shared" si="108"/>
        <v>48078</v>
      </c>
      <c r="DB37" s="57">
        <f t="shared" si="109"/>
        <v>48078</v>
      </c>
      <c r="DC37" s="57">
        <f t="shared" si="110"/>
        <v>48078</v>
      </c>
      <c r="DD37" s="57">
        <f t="shared" si="111"/>
        <v>48078</v>
      </c>
      <c r="DE37" s="57">
        <f t="shared" si="112"/>
        <v>48078</v>
      </c>
      <c r="DF37" s="57">
        <f t="shared" si="113"/>
        <v>48078</v>
      </c>
      <c r="DG37" s="57">
        <f t="shared" si="114"/>
        <v>48078</v>
      </c>
      <c r="DH37" s="57">
        <f t="shared" si="115"/>
        <v>48078</v>
      </c>
      <c r="DI37" s="57">
        <f t="shared" si="116"/>
        <v>48078</v>
      </c>
      <c r="DJ37" s="57">
        <f t="shared" si="117"/>
        <v>48078</v>
      </c>
      <c r="DK37" s="57">
        <f t="shared" si="118"/>
        <v>48078</v>
      </c>
      <c r="DL37" s="57">
        <f t="shared" si="119"/>
        <v>48078</v>
      </c>
      <c r="DM37" s="57">
        <f t="shared" si="120"/>
        <v>48078</v>
      </c>
      <c r="DN37" s="57">
        <f t="shared" si="121"/>
        <v>48078</v>
      </c>
      <c r="DO37" s="57">
        <f t="shared" si="122"/>
        <v>48078</v>
      </c>
      <c r="DP37" s="58">
        <f t="shared" si="123"/>
        <v>48078</v>
      </c>
    </row>
    <row r="38" spans="2:123" x14ac:dyDescent="0.3">
      <c r="B38" s="65">
        <v>5</v>
      </c>
      <c r="C38" s="62">
        <f t="shared" si="7"/>
        <v>44817.35</v>
      </c>
      <c r="D38" s="57">
        <f t="shared" si="124"/>
        <v>44869.26666666667</v>
      </c>
      <c r="E38" s="57">
        <f t="shared" si="8"/>
        <v>44921.183333333334</v>
      </c>
      <c r="F38" s="57">
        <f t="shared" si="9"/>
        <v>44973.1</v>
      </c>
      <c r="G38" s="57">
        <f t="shared" si="10"/>
        <v>45036.616666666669</v>
      </c>
      <c r="H38" s="57">
        <f t="shared" si="11"/>
        <v>45100.133333333331</v>
      </c>
      <c r="I38" s="57">
        <f t="shared" si="12"/>
        <v>45158.23333333333</v>
      </c>
      <c r="J38" s="57">
        <f t="shared" si="13"/>
        <v>45216.333333333336</v>
      </c>
      <c r="K38" s="57">
        <f t="shared" si="14"/>
        <v>45274.433333333334</v>
      </c>
      <c r="L38" s="57">
        <f t="shared" si="15"/>
        <v>45332.533333333333</v>
      </c>
      <c r="M38" s="57">
        <f t="shared" si="16"/>
        <v>45390.633333333331</v>
      </c>
      <c r="N38" s="57">
        <f t="shared" si="17"/>
        <v>45448.73333333333</v>
      </c>
      <c r="O38" s="57">
        <f t="shared" si="18"/>
        <v>45506.833333333336</v>
      </c>
      <c r="P38" s="57">
        <f t="shared" si="19"/>
        <v>45564.933333333334</v>
      </c>
      <c r="Q38" s="57">
        <f t="shared" si="20"/>
        <v>45623.033333333333</v>
      </c>
      <c r="R38" s="57">
        <f t="shared" si="21"/>
        <v>45681.133333333331</v>
      </c>
      <c r="S38" s="57">
        <f t="shared" si="22"/>
        <v>45752.966666666667</v>
      </c>
      <c r="T38" s="57">
        <f t="shared" si="23"/>
        <v>45824.800000000003</v>
      </c>
      <c r="U38" s="57">
        <f t="shared" si="24"/>
        <v>45885.73333333333</v>
      </c>
      <c r="V38" s="57">
        <f t="shared" si="25"/>
        <v>45946.666666666664</v>
      </c>
      <c r="W38" s="57">
        <f t="shared" si="26"/>
        <v>46007.6</v>
      </c>
      <c r="X38" s="57">
        <f t="shared" si="27"/>
        <v>46068.533333333333</v>
      </c>
      <c r="Y38" s="57">
        <f t="shared" si="28"/>
        <v>46129.466666666667</v>
      </c>
      <c r="Z38" s="57">
        <f t="shared" si="29"/>
        <v>46190.400000000001</v>
      </c>
      <c r="AA38" s="57">
        <f t="shared" si="30"/>
        <v>46251.333333333336</v>
      </c>
      <c r="AB38" s="57">
        <f t="shared" si="31"/>
        <v>46312.26666666667</v>
      </c>
      <c r="AC38" s="57">
        <f t="shared" si="32"/>
        <v>46373.2</v>
      </c>
      <c r="AD38" s="57">
        <f t="shared" si="33"/>
        <v>46434.133333333331</v>
      </c>
      <c r="AE38" s="57">
        <f t="shared" si="34"/>
        <v>46511.05</v>
      </c>
      <c r="AF38" s="57">
        <f t="shared" si="35"/>
        <v>46587.966666666667</v>
      </c>
      <c r="AG38" s="57">
        <f t="shared" si="36"/>
        <v>46651.966666666667</v>
      </c>
      <c r="AH38" s="57">
        <f t="shared" si="37"/>
        <v>46715.966666666667</v>
      </c>
      <c r="AI38" s="57">
        <f t="shared" si="38"/>
        <v>46779.966666666667</v>
      </c>
      <c r="AJ38" s="57">
        <f t="shared" si="39"/>
        <v>46843.966666666667</v>
      </c>
      <c r="AK38" s="57">
        <f t="shared" si="40"/>
        <v>46907.966666666667</v>
      </c>
      <c r="AL38" s="57">
        <f t="shared" si="41"/>
        <v>46971.966666666667</v>
      </c>
      <c r="AM38" s="57">
        <f t="shared" si="42"/>
        <v>47035.966666666667</v>
      </c>
      <c r="AN38" s="57">
        <f t="shared" si="43"/>
        <v>47099.966666666667</v>
      </c>
      <c r="AO38" s="57">
        <f t="shared" si="44"/>
        <v>47163.966666666667</v>
      </c>
      <c r="AP38" s="57">
        <f t="shared" si="45"/>
        <v>47227.966666666667</v>
      </c>
      <c r="AQ38" s="57">
        <f t="shared" si="46"/>
        <v>47312.466666666667</v>
      </c>
      <c r="AR38" s="57">
        <f t="shared" si="47"/>
        <v>47396.966666666667</v>
      </c>
      <c r="AS38" s="57">
        <f t="shared" si="48"/>
        <v>47466.45</v>
      </c>
      <c r="AT38" s="57">
        <f t="shared" si="49"/>
        <v>47535.933333333334</v>
      </c>
      <c r="AU38" s="57">
        <f t="shared" si="50"/>
        <v>47605.416666666664</v>
      </c>
      <c r="AV38" s="57">
        <f t="shared" si="51"/>
        <v>47674.9</v>
      </c>
      <c r="AW38" s="57">
        <f t="shared" si="52"/>
        <v>47744.383333333331</v>
      </c>
      <c r="AX38" s="57">
        <f t="shared" si="53"/>
        <v>47813.866666666669</v>
      </c>
      <c r="AY38" s="57">
        <f t="shared" si="54"/>
        <v>47883.35</v>
      </c>
      <c r="AZ38" s="57">
        <f t="shared" si="55"/>
        <v>47952.833333333336</v>
      </c>
      <c r="BA38" s="57">
        <f t="shared" si="56"/>
        <v>48022.316666666666</v>
      </c>
      <c r="BB38" s="57">
        <f t="shared" si="57"/>
        <v>48091.8</v>
      </c>
      <c r="BC38" s="57">
        <f t="shared" si="58"/>
        <v>48153.616666666669</v>
      </c>
      <c r="BD38" s="57">
        <f t="shared" si="59"/>
        <v>48215.433333333334</v>
      </c>
      <c r="BE38" s="57">
        <f t="shared" si="60"/>
        <v>48277.25</v>
      </c>
      <c r="BF38" s="57">
        <f t="shared" si="61"/>
        <v>48339.066666666666</v>
      </c>
      <c r="BG38" s="57">
        <f t="shared" si="62"/>
        <v>48400.883333333331</v>
      </c>
      <c r="BH38" s="57">
        <f t="shared" si="63"/>
        <v>48462.7</v>
      </c>
      <c r="BI38" s="57">
        <f t="shared" si="64"/>
        <v>48524.51666666667</v>
      </c>
      <c r="BJ38" s="57">
        <f t="shared" si="65"/>
        <v>48586.333333333336</v>
      </c>
      <c r="BK38" s="57">
        <f t="shared" si="66"/>
        <v>48648.15</v>
      </c>
      <c r="BL38" s="57">
        <f t="shared" si="67"/>
        <v>48709.966666666667</v>
      </c>
      <c r="BM38" s="57">
        <f t="shared" si="68"/>
        <v>48771.783333333333</v>
      </c>
      <c r="BN38" s="57">
        <f t="shared" si="69"/>
        <v>48833.599999999999</v>
      </c>
      <c r="BO38" s="57">
        <f t="shared" si="70"/>
        <v>48883.816666666666</v>
      </c>
      <c r="BP38" s="57">
        <f t="shared" si="71"/>
        <v>48934.033333333333</v>
      </c>
      <c r="BQ38" s="57">
        <f t="shared" si="72"/>
        <v>48984.25</v>
      </c>
      <c r="BR38" s="57">
        <f t="shared" si="73"/>
        <v>49034.466666666667</v>
      </c>
      <c r="BS38" s="57">
        <f t="shared" si="74"/>
        <v>49084.683333333334</v>
      </c>
      <c r="BT38" s="57">
        <f t="shared" si="75"/>
        <v>49134.9</v>
      </c>
      <c r="BU38" s="57">
        <f t="shared" si="76"/>
        <v>49185.116666666669</v>
      </c>
      <c r="BV38" s="57">
        <f t="shared" si="77"/>
        <v>49235.333333333336</v>
      </c>
      <c r="BW38" s="57">
        <f t="shared" si="78"/>
        <v>49285.55</v>
      </c>
      <c r="BX38" s="57">
        <f t="shared" si="79"/>
        <v>49335.76666666667</v>
      </c>
      <c r="BY38" s="57">
        <f t="shared" si="80"/>
        <v>49385.98333333333</v>
      </c>
      <c r="BZ38" s="57">
        <f t="shared" si="81"/>
        <v>49436.2</v>
      </c>
      <c r="CA38" s="57">
        <f t="shared" si="82"/>
        <v>49472.683333333334</v>
      </c>
      <c r="CB38" s="57">
        <f t="shared" si="83"/>
        <v>49509.166666666664</v>
      </c>
      <c r="CC38" s="57">
        <f t="shared" si="84"/>
        <v>49545.65</v>
      </c>
      <c r="CD38" s="57">
        <f t="shared" si="85"/>
        <v>49582.133333333331</v>
      </c>
      <c r="CE38" s="57">
        <f t="shared" si="86"/>
        <v>49618.616666666669</v>
      </c>
      <c r="CF38" s="57">
        <f t="shared" si="87"/>
        <v>49655.1</v>
      </c>
      <c r="CG38" s="57">
        <f t="shared" si="88"/>
        <v>49691.583333333336</v>
      </c>
      <c r="CH38" s="57">
        <f t="shared" si="89"/>
        <v>49728.066666666666</v>
      </c>
      <c r="CI38" s="57">
        <f t="shared" si="90"/>
        <v>49764.55</v>
      </c>
      <c r="CJ38" s="57">
        <f t="shared" si="91"/>
        <v>49801.033333333333</v>
      </c>
      <c r="CK38" s="57">
        <f t="shared" si="92"/>
        <v>49837.51666666667</v>
      </c>
      <c r="CL38" s="57">
        <f t="shared" si="93"/>
        <v>49874</v>
      </c>
      <c r="CM38" s="57">
        <f t="shared" si="94"/>
        <v>49894.5</v>
      </c>
      <c r="CN38" s="57">
        <f t="shared" si="95"/>
        <v>49915</v>
      </c>
      <c r="CO38" s="57">
        <f t="shared" si="96"/>
        <v>49935.5</v>
      </c>
      <c r="CP38" s="57">
        <f t="shared" si="97"/>
        <v>49956</v>
      </c>
      <c r="CQ38" s="57">
        <f t="shared" si="98"/>
        <v>49976.5</v>
      </c>
      <c r="CR38" s="57">
        <f t="shared" si="99"/>
        <v>49997</v>
      </c>
      <c r="CS38" s="57">
        <f t="shared" si="100"/>
        <v>50017.5</v>
      </c>
      <c r="CT38" s="57">
        <f t="shared" si="101"/>
        <v>50038</v>
      </c>
      <c r="CU38" s="57">
        <f t="shared" si="102"/>
        <v>50058.5</v>
      </c>
      <c r="CV38" s="57">
        <f t="shared" si="103"/>
        <v>50079</v>
      </c>
      <c r="CW38" s="57">
        <f t="shared" si="104"/>
        <v>50099.5</v>
      </c>
      <c r="CX38" s="57">
        <f t="shared" si="105"/>
        <v>50120</v>
      </c>
      <c r="CY38" s="57">
        <f t="shared" si="106"/>
        <v>50120</v>
      </c>
      <c r="CZ38" s="57">
        <f t="shared" si="107"/>
        <v>50120</v>
      </c>
      <c r="DA38" s="57">
        <f t="shared" si="108"/>
        <v>50120</v>
      </c>
      <c r="DB38" s="57">
        <f t="shared" si="109"/>
        <v>50120</v>
      </c>
      <c r="DC38" s="57">
        <f t="shared" si="110"/>
        <v>50120</v>
      </c>
      <c r="DD38" s="57">
        <f t="shared" si="111"/>
        <v>50120</v>
      </c>
      <c r="DE38" s="57">
        <f t="shared" si="112"/>
        <v>50120</v>
      </c>
      <c r="DF38" s="57">
        <f t="shared" si="113"/>
        <v>50120</v>
      </c>
      <c r="DG38" s="57">
        <f t="shared" si="114"/>
        <v>50120</v>
      </c>
      <c r="DH38" s="57">
        <f t="shared" si="115"/>
        <v>50120</v>
      </c>
      <c r="DI38" s="57">
        <f t="shared" si="116"/>
        <v>50120</v>
      </c>
      <c r="DJ38" s="57">
        <f t="shared" si="117"/>
        <v>50120</v>
      </c>
      <c r="DK38" s="57">
        <f t="shared" si="118"/>
        <v>50120</v>
      </c>
      <c r="DL38" s="57">
        <f t="shared" si="119"/>
        <v>50120</v>
      </c>
      <c r="DM38" s="57">
        <f t="shared" si="120"/>
        <v>50120</v>
      </c>
      <c r="DN38" s="57">
        <f t="shared" si="121"/>
        <v>50120</v>
      </c>
      <c r="DO38" s="57">
        <f t="shared" si="122"/>
        <v>50120</v>
      </c>
      <c r="DP38" s="58">
        <f t="shared" si="123"/>
        <v>50120</v>
      </c>
    </row>
    <row r="39" spans="2:123" x14ac:dyDescent="0.3">
      <c r="B39" s="65">
        <v>6</v>
      </c>
      <c r="C39" s="62">
        <f t="shared" si="7"/>
        <v>46722.183333333334</v>
      </c>
      <c r="D39" s="57">
        <f t="shared" si="124"/>
        <v>46776.3</v>
      </c>
      <c r="E39" s="57">
        <f t="shared" si="8"/>
        <v>46830.416666666664</v>
      </c>
      <c r="F39" s="57">
        <f t="shared" si="9"/>
        <v>46884.533333333333</v>
      </c>
      <c r="G39" s="57">
        <f t="shared" si="10"/>
        <v>46950.75</v>
      </c>
      <c r="H39" s="57">
        <f t="shared" si="11"/>
        <v>47016.966666666667</v>
      </c>
      <c r="I39" s="57">
        <f t="shared" si="12"/>
        <v>47077.533333333333</v>
      </c>
      <c r="J39" s="57">
        <f t="shared" si="13"/>
        <v>47138.1</v>
      </c>
      <c r="K39" s="57">
        <f t="shared" si="14"/>
        <v>47198.666666666664</v>
      </c>
      <c r="L39" s="57">
        <f t="shared" si="15"/>
        <v>47259.23333333333</v>
      </c>
      <c r="M39" s="57">
        <f t="shared" si="16"/>
        <v>47319.8</v>
      </c>
      <c r="N39" s="57">
        <f t="shared" si="17"/>
        <v>47380.366666666669</v>
      </c>
      <c r="O39" s="57">
        <f t="shared" si="18"/>
        <v>47440.933333333334</v>
      </c>
      <c r="P39" s="57">
        <f t="shared" si="19"/>
        <v>47501.5</v>
      </c>
      <c r="Q39" s="57">
        <f t="shared" si="20"/>
        <v>47562.066666666666</v>
      </c>
      <c r="R39" s="57">
        <f t="shared" si="21"/>
        <v>47622.633333333331</v>
      </c>
      <c r="S39" s="57">
        <f t="shared" si="22"/>
        <v>47697.51666666667</v>
      </c>
      <c r="T39" s="57">
        <f t="shared" si="23"/>
        <v>47772.4</v>
      </c>
      <c r="U39" s="57">
        <f t="shared" si="24"/>
        <v>47835.916666666664</v>
      </c>
      <c r="V39" s="57">
        <f t="shared" si="25"/>
        <v>47899.433333333334</v>
      </c>
      <c r="W39" s="57">
        <f t="shared" si="26"/>
        <v>47962.95</v>
      </c>
      <c r="X39" s="57">
        <f t="shared" si="27"/>
        <v>48026.466666666667</v>
      </c>
      <c r="Y39" s="57">
        <f t="shared" si="28"/>
        <v>48089.98333333333</v>
      </c>
      <c r="Z39" s="57">
        <f t="shared" si="29"/>
        <v>48153.5</v>
      </c>
      <c r="AA39" s="57">
        <f t="shared" si="30"/>
        <v>48217.01666666667</v>
      </c>
      <c r="AB39" s="57">
        <f t="shared" si="31"/>
        <v>48280.533333333333</v>
      </c>
      <c r="AC39" s="57">
        <f t="shared" si="32"/>
        <v>48344.05</v>
      </c>
      <c r="AD39" s="57">
        <f t="shared" si="33"/>
        <v>48407.566666666666</v>
      </c>
      <c r="AE39" s="57">
        <f t="shared" si="34"/>
        <v>48487.73333333333</v>
      </c>
      <c r="AF39" s="57">
        <f t="shared" si="35"/>
        <v>48567.9</v>
      </c>
      <c r="AG39" s="57">
        <f t="shared" si="36"/>
        <v>48634.6</v>
      </c>
      <c r="AH39" s="57">
        <f t="shared" si="37"/>
        <v>48701.3</v>
      </c>
      <c r="AI39" s="57">
        <f t="shared" si="38"/>
        <v>48768</v>
      </c>
      <c r="AJ39" s="57">
        <f t="shared" si="39"/>
        <v>48834.7</v>
      </c>
      <c r="AK39" s="57">
        <f t="shared" si="40"/>
        <v>48901.4</v>
      </c>
      <c r="AL39" s="57">
        <f t="shared" si="41"/>
        <v>48968.1</v>
      </c>
      <c r="AM39" s="57">
        <f t="shared" si="42"/>
        <v>49034.8</v>
      </c>
      <c r="AN39" s="57">
        <f t="shared" si="43"/>
        <v>49101.5</v>
      </c>
      <c r="AO39" s="57">
        <f t="shared" si="44"/>
        <v>49168.2</v>
      </c>
      <c r="AP39" s="57">
        <f t="shared" si="45"/>
        <v>49234.9</v>
      </c>
      <c r="AQ39" s="57">
        <f t="shared" si="46"/>
        <v>49323</v>
      </c>
      <c r="AR39" s="57">
        <f t="shared" si="47"/>
        <v>49411.1</v>
      </c>
      <c r="AS39" s="57">
        <f t="shared" si="48"/>
        <v>49483.55</v>
      </c>
      <c r="AT39" s="57">
        <f t="shared" si="49"/>
        <v>49556</v>
      </c>
      <c r="AU39" s="57">
        <f t="shared" si="50"/>
        <v>49628.45</v>
      </c>
      <c r="AV39" s="57">
        <f t="shared" si="51"/>
        <v>49700.9</v>
      </c>
      <c r="AW39" s="57">
        <f t="shared" si="52"/>
        <v>49773.35</v>
      </c>
      <c r="AX39" s="57">
        <f t="shared" si="53"/>
        <v>49845.8</v>
      </c>
      <c r="AY39" s="57">
        <f t="shared" si="54"/>
        <v>49918.25</v>
      </c>
      <c r="AZ39" s="57">
        <f t="shared" si="55"/>
        <v>49990.7</v>
      </c>
      <c r="BA39" s="57">
        <f t="shared" si="56"/>
        <v>50063.15</v>
      </c>
      <c r="BB39" s="57">
        <f t="shared" si="57"/>
        <v>50135.6</v>
      </c>
      <c r="BC39" s="57">
        <f t="shared" si="58"/>
        <v>50200.066666666666</v>
      </c>
      <c r="BD39" s="57">
        <f t="shared" si="59"/>
        <v>50264.533333333333</v>
      </c>
      <c r="BE39" s="57">
        <f t="shared" si="60"/>
        <v>50329</v>
      </c>
      <c r="BF39" s="57">
        <f t="shared" si="61"/>
        <v>50393.466666666667</v>
      </c>
      <c r="BG39" s="57">
        <f t="shared" si="62"/>
        <v>50457.933333333334</v>
      </c>
      <c r="BH39" s="57">
        <f t="shared" si="63"/>
        <v>50522.400000000001</v>
      </c>
      <c r="BI39" s="57">
        <f t="shared" si="64"/>
        <v>50586.866666666669</v>
      </c>
      <c r="BJ39" s="57">
        <f t="shared" si="65"/>
        <v>50651.333333333336</v>
      </c>
      <c r="BK39" s="57">
        <f t="shared" si="66"/>
        <v>50715.8</v>
      </c>
      <c r="BL39" s="57">
        <f t="shared" si="67"/>
        <v>50780.26666666667</v>
      </c>
      <c r="BM39" s="57">
        <f t="shared" si="68"/>
        <v>50844.73333333333</v>
      </c>
      <c r="BN39" s="57">
        <f t="shared" si="69"/>
        <v>50909.2</v>
      </c>
      <c r="BO39" s="57">
        <f t="shared" si="70"/>
        <v>50961.566666666666</v>
      </c>
      <c r="BP39" s="57">
        <f t="shared" si="71"/>
        <v>51013.933333333334</v>
      </c>
      <c r="BQ39" s="57">
        <f t="shared" si="72"/>
        <v>51066.3</v>
      </c>
      <c r="BR39" s="57">
        <f t="shared" si="73"/>
        <v>51118.666666666664</v>
      </c>
      <c r="BS39" s="57">
        <f t="shared" si="74"/>
        <v>51171.033333333333</v>
      </c>
      <c r="BT39" s="57">
        <f t="shared" si="75"/>
        <v>51223.4</v>
      </c>
      <c r="BU39" s="57">
        <f t="shared" si="76"/>
        <v>51275.76666666667</v>
      </c>
      <c r="BV39" s="57">
        <f t="shared" si="77"/>
        <v>51328.133333333331</v>
      </c>
      <c r="BW39" s="57">
        <f t="shared" si="78"/>
        <v>51380.5</v>
      </c>
      <c r="BX39" s="57">
        <f t="shared" si="79"/>
        <v>51432.866666666669</v>
      </c>
      <c r="BY39" s="57">
        <f t="shared" si="80"/>
        <v>51485.23333333333</v>
      </c>
      <c r="BZ39" s="57">
        <f t="shared" si="81"/>
        <v>51537.599999999999</v>
      </c>
      <c r="CA39" s="57">
        <f t="shared" si="82"/>
        <v>51575.65</v>
      </c>
      <c r="CB39" s="57">
        <f t="shared" si="83"/>
        <v>51613.7</v>
      </c>
      <c r="CC39" s="57">
        <f t="shared" si="84"/>
        <v>51651.75</v>
      </c>
      <c r="CD39" s="57">
        <f t="shared" si="85"/>
        <v>51689.8</v>
      </c>
      <c r="CE39" s="57">
        <f t="shared" si="86"/>
        <v>51727.85</v>
      </c>
      <c r="CF39" s="57">
        <f t="shared" si="87"/>
        <v>51765.9</v>
      </c>
      <c r="CG39" s="57">
        <f t="shared" si="88"/>
        <v>51803.95</v>
      </c>
      <c r="CH39" s="57">
        <f t="shared" si="89"/>
        <v>51842</v>
      </c>
      <c r="CI39" s="57">
        <f t="shared" si="90"/>
        <v>51880.05</v>
      </c>
      <c r="CJ39" s="57">
        <f t="shared" si="91"/>
        <v>51918.1</v>
      </c>
      <c r="CK39" s="57">
        <f t="shared" si="92"/>
        <v>51956.15</v>
      </c>
      <c r="CL39" s="57">
        <f t="shared" si="93"/>
        <v>51994.2</v>
      </c>
      <c r="CM39" s="57">
        <f t="shared" si="94"/>
        <v>52015.6</v>
      </c>
      <c r="CN39" s="57">
        <f t="shared" si="95"/>
        <v>52037</v>
      </c>
      <c r="CO39" s="57">
        <f t="shared" si="96"/>
        <v>52058.400000000001</v>
      </c>
      <c r="CP39" s="57">
        <f t="shared" si="97"/>
        <v>52079.8</v>
      </c>
      <c r="CQ39" s="57">
        <f t="shared" si="98"/>
        <v>52101.2</v>
      </c>
      <c r="CR39" s="57">
        <f t="shared" si="99"/>
        <v>52122.6</v>
      </c>
      <c r="CS39" s="57">
        <f t="shared" si="100"/>
        <v>52144</v>
      </c>
      <c r="CT39" s="57">
        <f t="shared" si="101"/>
        <v>52165.4</v>
      </c>
      <c r="CU39" s="57">
        <f t="shared" si="102"/>
        <v>52186.8</v>
      </c>
      <c r="CV39" s="57">
        <f t="shared" si="103"/>
        <v>52208.2</v>
      </c>
      <c r="CW39" s="57">
        <f t="shared" si="104"/>
        <v>52229.599999999999</v>
      </c>
      <c r="CX39" s="57">
        <f t="shared" si="105"/>
        <v>52251</v>
      </c>
      <c r="CY39" s="57">
        <f t="shared" si="106"/>
        <v>52251</v>
      </c>
      <c r="CZ39" s="57">
        <f t="shared" si="107"/>
        <v>52251</v>
      </c>
      <c r="DA39" s="57">
        <f t="shared" si="108"/>
        <v>52251</v>
      </c>
      <c r="DB39" s="57">
        <f t="shared" si="109"/>
        <v>52251</v>
      </c>
      <c r="DC39" s="57">
        <f t="shared" si="110"/>
        <v>52251</v>
      </c>
      <c r="DD39" s="57">
        <f t="shared" si="111"/>
        <v>52251</v>
      </c>
      <c r="DE39" s="57">
        <f t="shared" si="112"/>
        <v>52251</v>
      </c>
      <c r="DF39" s="57">
        <f t="shared" si="113"/>
        <v>52251</v>
      </c>
      <c r="DG39" s="57">
        <f t="shared" si="114"/>
        <v>52251</v>
      </c>
      <c r="DH39" s="57">
        <f t="shared" si="115"/>
        <v>52251</v>
      </c>
      <c r="DI39" s="57">
        <f t="shared" si="116"/>
        <v>52251</v>
      </c>
      <c r="DJ39" s="57">
        <f t="shared" si="117"/>
        <v>52251</v>
      </c>
      <c r="DK39" s="57">
        <f t="shared" si="118"/>
        <v>52251</v>
      </c>
      <c r="DL39" s="57">
        <f t="shared" si="119"/>
        <v>52251</v>
      </c>
      <c r="DM39" s="57">
        <f t="shared" si="120"/>
        <v>52251</v>
      </c>
      <c r="DN39" s="57">
        <f t="shared" si="121"/>
        <v>52251</v>
      </c>
      <c r="DO39" s="57">
        <f t="shared" si="122"/>
        <v>52251</v>
      </c>
      <c r="DP39" s="58">
        <f t="shared" si="123"/>
        <v>52251</v>
      </c>
    </row>
    <row r="40" spans="2:123" x14ac:dyDescent="0.3">
      <c r="B40" s="65">
        <v>7</v>
      </c>
      <c r="C40" s="62">
        <f t="shared" si="7"/>
        <v>48708.033333333333</v>
      </c>
      <c r="D40" s="57">
        <f t="shared" si="124"/>
        <v>48764.433333333334</v>
      </c>
      <c r="E40" s="57">
        <f t="shared" si="8"/>
        <v>48820.833333333336</v>
      </c>
      <c r="F40" s="57">
        <f t="shared" si="9"/>
        <v>48877.23333333333</v>
      </c>
      <c r="G40" s="57">
        <f t="shared" si="10"/>
        <v>48946.25</v>
      </c>
      <c r="H40" s="57">
        <f t="shared" si="11"/>
        <v>49015.26666666667</v>
      </c>
      <c r="I40" s="57">
        <f t="shared" si="12"/>
        <v>49078.400000000001</v>
      </c>
      <c r="J40" s="57">
        <f t="shared" si="13"/>
        <v>49141.533333333333</v>
      </c>
      <c r="K40" s="57">
        <f t="shared" si="14"/>
        <v>49204.666666666664</v>
      </c>
      <c r="L40" s="57">
        <f t="shared" si="15"/>
        <v>49267.8</v>
      </c>
      <c r="M40" s="57">
        <f t="shared" si="16"/>
        <v>49330.933333333334</v>
      </c>
      <c r="N40" s="57">
        <f t="shared" si="17"/>
        <v>49394.066666666666</v>
      </c>
      <c r="O40" s="57">
        <f t="shared" si="18"/>
        <v>49457.2</v>
      </c>
      <c r="P40" s="57">
        <f t="shared" si="19"/>
        <v>49520.333333333336</v>
      </c>
      <c r="Q40" s="57">
        <f t="shared" si="20"/>
        <v>49583.466666666667</v>
      </c>
      <c r="R40" s="57">
        <f t="shared" si="21"/>
        <v>49646.6</v>
      </c>
      <c r="S40" s="57">
        <f t="shared" si="22"/>
        <v>49724.666666666664</v>
      </c>
      <c r="T40" s="57">
        <f t="shared" si="23"/>
        <v>49802.73333333333</v>
      </c>
      <c r="U40" s="57">
        <f t="shared" si="24"/>
        <v>49868.95</v>
      </c>
      <c r="V40" s="57">
        <f t="shared" si="25"/>
        <v>49935.166666666664</v>
      </c>
      <c r="W40" s="57">
        <f t="shared" si="26"/>
        <v>50001.383333333331</v>
      </c>
      <c r="X40" s="57">
        <f t="shared" si="27"/>
        <v>50067.6</v>
      </c>
      <c r="Y40" s="57">
        <f t="shared" si="28"/>
        <v>50133.816666666666</v>
      </c>
      <c r="Z40" s="57">
        <f t="shared" si="29"/>
        <v>50200.033333333333</v>
      </c>
      <c r="AA40" s="57">
        <f t="shared" si="30"/>
        <v>50266.25</v>
      </c>
      <c r="AB40" s="57">
        <f t="shared" si="31"/>
        <v>50332.466666666667</v>
      </c>
      <c r="AC40" s="57">
        <f t="shared" si="32"/>
        <v>50398.683333333334</v>
      </c>
      <c r="AD40" s="57">
        <f t="shared" si="33"/>
        <v>50464.9</v>
      </c>
      <c r="AE40" s="57">
        <f t="shared" si="34"/>
        <v>50548.48333333333</v>
      </c>
      <c r="AF40" s="57">
        <f t="shared" si="35"/>
        <v>50632.066666666666</v>
      </c>
      <c r="AG40" s="57">
        <f t="shared" si="36"/>
        <v>50701.616666666669</v>
      </c>
      <c r="AH40" s="57">
        <f t="shared" si="37"/>
        <v>50771.166666666664</v>
      </c>
      <c r="AI40" s="57">
        <f t="shared" si="38"/>
        <v>50840.716666666667</v>
      </c>
      <c r="AJ40" s="57">
        <f t="shared" si="39"/>
        <v>50910.26666666667</v>
      </c>
      <c r="AK40" s="57">
        <f t="shared" si="40"/>
        <v>50979.816666666666</v>
      </c>
      <c r="AL40" s="57">
        <f t="shared" si="41"/>
        <v>51049.366666666669</v>
      </c>
      <c r="AM40" s="57">
        <f t="shared" si="42"/>
        <v>51118.916666666664</v>
      </c>
      <c r="AN40" s="57">
        <f t="shared" si="43"/>
        <v>51188.466666666667</v>
      </c>
      <c r="AO40" s="57">
        <f t="shared" si="44"/>
        <v>51258.01666666667</v>
      </c>
      <c r="AP40" s="57">
        <f t="shared" si="45"/>
        <v>51327.566666666666</v>
      </c>
      <c r="AQ40" s="57">
        <f t="shared" si="46"/>
        <v>51419.4</v>
      </c>
      <c r="AR40" s="57">
        <f t="shared" si="47"/>
        <v>51511.23333333333</v>
      </c>
      <c r="AS40" s="57">
        <f t="shared" si="48"/>
        <v>51586.75</v>
      </c>
      <c r="AT40" s="57">
        <f t="shared" si="49"/>
        <v>51662.26666666667</v>
      </c>
      <c r="AU40" s="57">
        <f t="shared" si="50"/>
        <v>51737.783333333333</v>
      </c>
      <c r="AV40" s="57">
        <f t="shared" si="51"/>
        <v>51813.3</v>
      </c>
      <c r="AW40" s="57">
        <f t="shared" si="52"/>
        <v>51888.816666666666</v>
      </c>
      <c r="AX40" s="57">
        <f t="shared" si="53"/>
        <v>51964.333333333336</v>
      </c>
      <c r="AY40" s="57">
        <f t="shared" si="54"/>
        <v>52039.85</v>
      </c>
      <c r="AZ40" s="57">
        <f t="shared" si="55"/>
        <v>52115.366666666669</v>
      </c>
      <c r="BA40" s="57">
        <f t="shared" si="56"/>
        <v>52190.883333333331</v>
      </c>
      <c r="BB40" s="57">
        <f t="shared" si="57"/>
        <v>52266.400000000001</v>
      </c>
      <c r="BC40" s="57">
        <f t="shared" si="58"/>
        <v>52333.599999999999</v>
      </c>
      <c r="BD40" s="57">
        <f t="shared" si="59"/>
        <v>52400.800000000003</v>
      </c>
      <c r="BE40" s="57">
        <f t="shared" si="60"/>
        <v>52468</v>
      </c>
      <c r="BF40" s="57">
        <f t="shared" si="61"/>
        <v>52535.199999999997</v>
      </c>
      <c r="BG40" s="57">
        <f t="shared" si="62"/>
        <v>52602.400000000001</v>
      </c>
      <c r="BH40" s="57">
        <f t="shared" si="63"/>
        <v>52669.599999999999</v>
      </c>
      <c r="BI40" s="57">
        <f t="shared" si="64"/>
        <v>52736.800000000003</v>
      </c>
      <c r="BJ40" s="57">
        <f t="shared" si="65"/>
        <v>52804</v>
      </c>
      <c r="BK40" s="57">
        <f t="shared" si="66"/>
        <v>52871.199999999997</v>
      </c>
      <c r="BL40" s="57">
        <f t="shared" si="67"/>
        <v>52938.400000000001</v>
      </c>
      <c r="BM40" s="57">
        <f t="shared" si="68"/>
        <v>53005.599999999999</v>
      </c>
      <c r="BN40" s="57">
        <f t="shared" si="69"/>
        <v>53072.800000000003</v>
      </c>
      <c r="BO40" s="57">
        <f t="shared" si="70"/>
        <v>53127.383333333331</v>
      </c>
      <c r="BP40" s="57">
        <f t="shared" si="71"/>
        <v>53181.966666666667</v>
      </c>
      <c r="BQ40" s="57">
        <f t="shared" si="72"/>
        <v>53236.55</v>
      </c>
      <c r="BR40" s="57">
        <f t="shared" si="73"/>
        <v>53291.133333333331</v>
      </c>
      <c r="BS40" s="57">
        <f t="shared" si="74"/>
        <v>53345.716666666667</v>
      </c>
      <c r="BT40" s="57">
        <f t="shared" si="75"/>
        <v>53400.3</v>
      </c>
      <c r="BU40" s="57">
        <f t="shared" si="76"/>
        <v>53454.883333333331</v>
      </c>
      <c r="BV40" s="57">
        <f t="shared" si="77"/>
        <v>53509.466666666667</v>
      </c>
      <c r="BW40" s="57">
        <f t="shared" si="78"/>
        <v>53564.05</v>
      </c>
      <c r="BX40" s="57">
        <f t="shared" si="79"/>
        <v>53618.633333333331</v>
      </c>
      <c r="BY40" s="57">
        <f t="shared" si="80"/>
        <v>53673.216666666667</v>
      </c>
      <c r="BZ40" s="57">
        <f t="shared" si="81"/>
        <v>53727.8</v>
      </c>
      <c r="CA40" s="57">
        <f t="shared" si="82"/>
        <v>53767.45</v>
      </c>
      <c r="CB40" s="57">
        <f t="shared" si="83"/>
        <v>53807.1</v>
      </c>
      <c r="CC40" s="57">
        <f t="shared" si="84"/>
        <v>53846.75</v>
      </c>
      <c r="CD40" s="57">
        <f t="shared" si="85"/>
        <v>53886.400000000001</v>
      </c>
      <c r="CE40" s="57">
        <f t="shared" si="86"/>
        <v>53926.05</v>
      </c>
      <c r="CF40" s="57">
        <f t="shared" si="87"/>
        <v>53965.7</v>
      </c>
      <c r="CG40" s="57">
        <f t="shared" si="88"/>
        <v>54005.35</v>
      </c>
      <c r="CH40" s="57">
        <f t="shared" si="89"/>
        <v>54045</v>
      </c>
      <c r="CI40" s="57">
        <f t="shared" si="90"/>
        <v>54084.65</v>
      </c>
      <c r="CJ40" s="57">
        <f t="shared" si="91"/>
        <v>54124.3</v>
      </c>
      <c r="CK40" s="57">
        <f t="shared" si="92"/>
        <v>54163.95</v>
      </c>
      <c r="CL40" s="57">
        <f t="shared" si="93"/>
        <v>54203.6</v>
      </c>
      <c r="CM40" s="57">
        <f t="shared" si="94"/>
        <v>54225.883333333331</v>
      </c>
      <c r="CN40" s="57">
        <f t="shared" si="95"/>
        <v>54248.166666666664</v>
      </c>
      <c r="CO40" s="57">
        <f t="shared" si="96"/>
        <v>54270.45</v>
      </c>
      <c r="CP40" s="57">
        <f t="shared" si="97"/>
        <v>54292.73333333333</v>
      </c>
      <c r="CQ40" s="57">
        <f t="shared" si="98"/>
        <v>54315.01666666667</v>
      </c>
      <c r="CR40" s="57">
        <f t="shared" si="99"/>
        <v>54337.3</v>
      </c>
      <c r="CS40" s="57">
        <f t="shared" si="100"/>
        <v>54359.583333333336</v>
      </c>
      <c r="CT40" s="57">
        <f t="shared" si="101"/>
        <v>54381.866666666669</v>
      </c>
      <c r="CU40" s="57">
        <f t="shared" si="102"/>
        <v>54404.15</v>
      </c>
      <c r="CV40" s="57">
        <f t="shared" si="103"/>
        <v>54426.433333333334</v>
      </c>
      <c r="CW40" s="57">
        <f t="shared" si="104"/>
        <v>54448.716666666667</v>
      </c>
      <c r="CX40" s="57">
        <f t="shared" si="105"/>
        <v>54471</v>
      </c>
      <c r="CY40" s="57">
        <f t="shared" si="106"/>
        <v>54471</v>
      </c>
      <c r="CZ40" s="57">
        <f t="shared" si="107"/>
        <v>54471</v>
      </c>
      <c r="DA40" s="57">
        <f t="shared" si="108"/>
        <v>54471</v>
      </c>
      <c r="DB40" s="57">
        <f t="shared" si="109"/>
        <v>54471</v>
      </c>
      <c r="DC40" s="57">
        <f t="shared" si="110"/>
        <v>54471</v>
      </c>
      <c r="DD40" s="57">
        <f t="shared" si="111"/>
        <v>54471</v>
      </c>
      <c r="DE40" s="57">
        <f t="shared" si="112"/>
        <v>54471</v>
      </c>
      <c r="DF40" s="57">
        <f t="shared" si="113"/>
        <v>54471</v>
      </c>
      <c r="DG40" s="57">
        <f t="shared" si="114"/>
        <v>54471</v>
      </c>
      <c r="DH40" s="57">
        <f t="shared" si="115"/>
        <v>54471</v>
      </c>
      <c r="DI40" s="57">
        <f t="shared" si="116"/>
        <v>54471</v>
      </c>
      <c r="DJ40" s="57">
        <f t="shared" si="117"/>
        <v>54471</v>
      </c>
      <c r="DK40" s="57">
        <f t="shared" si="118"/>
        <v>54471</v>
      </c>
      <c r="DL40" s="57">
        <f t="shared" si="119"/>
        <v>54471</v>
      </c>
      <c r="DM40" s="57">
        <f t="shared" si="120"/>
        <v>54471</v>
      </c>
      <c r="DN40" s="57">
        <f t="shared" si="121"/>
        <v>54471</v>
      </c>
      <c r="DO40" s="57">
        <f t="shared" si="122"/>
        <v>54471</v>
      </c>
      <c r="DP40" s="58">
        <f t="shared" si="123"/>
        <v>54471</v>
      </c>
    </row>
    <row r="41" spans="2:123" x14ac:dyDescent="0.3">
      <c r="B41" s="65">
        <v>8</v>
      </c>
      <c r="C41" s="62">
        <f t="shared" si="7"/>
        <v>50779.48333333333</v>
      </c>
      <c r="D41" s="57">
        <f t="shared" si="124"/>
        <v>50838.3</v>
      </c>
      <c r="E41" s="57">
        <f t="shared" si="8"/>
        <v>50897.116666666669</v>
      </c>
      <c r="F41" s="57">
        <f t="shared" si="9"/>
        <v>50955.933333333334</v>
      </c>
      <c r="G41" s="57">
        <f t="shared" si="10"/>
        <v>51027.9</v>
      </c>
      <c r="H41" s="57">
        <f t="shared" si="11"/>
        <v>51099.866666666669</v>
      </c>
      <c r="I41" s="57">
        <f t="shared" si="12"/>
        <v>51165.7</v>
      </c>
      <c r="J41" s="57">
        <f t="shared" si="13"/>
        <v>51231.533333333333</v>
      </c>
      <c r="K41" s="57">
        <f t="shared" si="14"/>
        <v>51297.366666666669</v>
      </c>
      <c r="L41" s="57">
        <f t="shared" si="15"/>
        <v>51363.199999999997</v>
      </c>
      <c r="M41" s="57">
        <f t="shared" si="16"/>
        <v>51429.033333333333</v>
      </c>
      <c r="N41" s="57">
        <f t="shared" si="17"/>
        <v>51494.866666666669</v>
      </c>
      <c r="O41" s="57">
        <f t="shared" si="18"/>
        <v>51560.7</v>
      </c>
      <c r="P41" s="57">
        <f t="shared" si="19"/>
        <v>51626.533333333333</v>
      </c>
      <c r="Q41" s="57">
        <f t="shared" si="20"/>
        <v>51692.366666666669</v>
      </c>
      <c r="R41" s="57">
        <f t="shared" si="21"/>
        <v>51758.2</v>
      </c>
      <c r="S41" s="57">
        <f t="shared" si="22"/>
        <v>51839.6</v>
      </c>
      <c r="T41" s="57">
        <f t="shared" si="23"/>
        <v>51921</v>
      </c>
      <c r="U41" s="57">
        <f t="shared" si="24"/>
        <v>51990.05</v>
      </c>
      <c r="V41" s="57">
        <f t="shared" si="25"/>
        <v>52059.1</v>
      </c>
      <c r="W41" s="57">
        <f t="shared" si="26"/>
        <v>52128.15</v>
      </c>
      <c r="X41" s="57">
        <f t="shared" si="27"/>
        <v>52197.2</v>
      </c>
      <c r="Y41" s="57">
        <f t="shared" si="28"/>
        <v>52266.25</v>
      </c>
      <c r="Z41" s="57">
        <f t="shared" si="29"/>
        <v>52335.3</v>
      </c>
      <c r="AA41" s="57">
        <f t="shared" si="30"/>
        <v>52404.35</v>
      </c>
      <c r="AB41" s="57">
        <f t="shared" si="31"/>
        <v>52473.4</v>
      </c>
      <c r="AC41" s="57">
        <f t="shared" si="32"/>
        <v>52542.45</v>
      </c>
      <c r="AD41" s="57">
        <f t="shared" si="33"/>
        <v>52611.5</v>
      </c>
      <c r="AE41" s="57">
        <f t="shared" si="34"/>
        <v>52698.65</v>
      </c>
      <c r="AF41" s="57">
        <f t="shared" si="35"/>
        <v>52785.8</v>
      </c>
      <c r="AG41" s="57">
        <f t="shared" si="36"/>
        <v>52858.316666666666</v>
      </c>
      <c r="AH41" s="57">
        <f t="shared" si="37"/>
        <v>52930.833333333336</v>
      </c>
      <c r="AI41" s="57">
        <f t="shared" si="38"/>
        <v>53003.35</v>
      </c>
      <c r="AJ41" s="57">
        <f t="shared" si="39"/>
        <v>53075.866666666669</v>
      </c>
      <c r="AK41" s="57">
        <f t="shared" si="40"/>
        <v>53148.383333333331</v>
      </c>
      <c r="AL41" s="57">
        <f t="shared" si="41"/>
        <v>53220.9</v>
      </c>
      <c r="AM41" s="57">
        <f t="shared" si="42"/>
        <v>53293.416666666664</v>
      </c>
      <c r="AN41" s="57">
        <f t="shared" si="43"/>
        <v>53365.933333333334</v>
      </c>
      <c r="AO41" s="57">
        <f t="shared" si="44"/>
        <v>53438.45</v>
      </c>
      <c r="AP41" s="57">
        <f t="shared" si="45"/>
        <v>53510.966666666667</v>
      </c>
      <c r="AQ41" s="57">
        <f t="shared" si="46"/>
        <v>53606.7</v>
      </c>
      <c r="AR41" s="57">
        <f t="shared" si="47"/>
        <v>53702.433333333334</v>
      </c>
      <c r="AS41" s="57">
        <f t="shared" si="48"/>
        <v>53781.15</v>
      </c>
      <c r="AT41" s="57">
        <f t="shared" si="49"/>
        <v>53859.866666666669</v>
      </c>
      <c r="AU41" s="57">
        <f t="shared" si="50"/>
        <v>53938.583333333336</v>
      </c>
      <c r="AV41" s="57">
        <f t="shared" si="51"/>
        <v>54017.3</v>
      </c>
      <c r="AW41" s="57">
        <f t="shared" si="52"/>
        <v>54096.01666666667</v>
      </c>
      <c r="AX41" s="57">
        <f t="shared" si="53"/>
        <v>54174.73333333333</v>
      </c>
      <c r="AY41" s="57">
        <f t="shared" si="54"/>
        <v>54253.45</v>
      </c>
      <c r="AZ41" s="57">
        <f t="shared" si="55"/>
        <v>54332.166666666664</v>
      </c>
      <c r="BA41" s="57">
        <f t="shared" si="56"/>
        <v>54410.883333333331</v>
      </c>
      <c r="BB41" s="57">
        <f t="shared" si="57"/>
        <v>54489.599999999999</v>
      </c>
      <c r="BC41" s="57">
        <f t="shared" si="58"/>
        <v>54559.633333333331</v>
      </c>
      <c r="BD41" s="57">
        <f t="shared" si="59"/>
        <v>54629.666666666664</v>
      </c>
      <c r="BE41" s="57">
        <f t="shared" si="60"/>
        <v>54699.7</v>
      </c>
      <c r="BF41" s="57">
        <f t="shared" si="61"/>
        <v>54769.73333333333</v>
      </c>
      <c r="BG41" s="57">
        <f t="shared" si="62"/>
        <v>54839.76666666667</v>
      </c>
      <c r="BH41" s="57">
        <f t="shared" si="63"/>
        <v>54909.8</v>
      </c>
      <c r="BI41" s="57">
        <f t="shared" si="64"/>
        <v>54979.833333333336</v>
      </c>
      <c r="BJ41" s="57">
        <f t="shared" si="65"/>
        <v>55049.866666666669</v>
      </c>
      <c r="BK41" s="57">
        <f t="shared" si="66"/>
        <v>55119.9</v>
      </c>
      <c r="BL41" s="57">
        <f t="shared" si="67"/>
        <v>55189.933333333334</v>
      </c>
      <c r="BM41" s="57">
        <f t="shared" si="68"/>
        <v>55259.966666666667</v>
      </c>
      <c r="BN41" s="57">
        <f t="shared" si="69"/>
        <v>55330</v>
      </c>
      <c r="BO41" s="57">
        <f t="shared" si="70"/>
        <v>55386.883333333331</v>
      </c>
      <c r="BP41" s="57">
        <f t="shared" si="71"/>
        <v>55443.76666666667</v>
      </c>
      <c r="BQ41" s="57">
        <f t="shared" si="72"/>
        <v>55500.65</v>
      </c>
      <c r="BR41" s="57">
        <f t="shared" si="73"/>
        <v>55557.533333333333</v>
      </c>
      <c r="BS41" s="57">
        <f t="shared" si="74"/>
        <v>55614.416666666664</v>
      </c>
      <c r="BT41" s="57">
        <f t="shared" si="75"/>
        <v>55671.3</v>
      </c>
      <c r="BU41" s="57">
        <f t="shared" si="76"/>
        <v>55728.183333333334</v>
      </c>
      <c r="BV41" s="57">
        <f t="shared" si="77"/>
        <v>55785.066666666666</v>
      </c>
      <c r="BW41" s="57">
        <f t="shared" si="78"/>
        <v>55841.95</v>
      </c>
      <c r="BX41" s="57">
        <f t="shared" si="79"/>
        <v>55898.833333333336</v>
      </c>
      <c r="BY41" s="57">
        <f t="shared" si="80"/>
        <v>55955.716666666667</v>
      </c>
      <c r="BZ41" s="57">
        <f t="shared" si="81"/>
        <v>56012.6</v>
      </c>
      <c r="CA41" s="57">
        <f t="shared" si="82"/>
        <v>56053.916666666664</v>
      </c>
      <c r="CB41" s="57">
        <f t="shared" si="83"/>
        <v>56095.23333333333</v>
      </c>
      <c r="CC41" s="57">
        <f t="shared" si="84"/>
        <v>56136.55</v>
      </c>
      <c r="CD41" s="57">
        <f t="shared" si="85"/>
        <v>56177.866666666669</v>
      </c>
      <c r="CE41" s="57">
        <f t="shared" si="86"/>
        <v>56219.183333333334</v>
      </c>
      <c r="CF41" s="57">
        <f t="shared" si="87"/>
        <v>56260.5</v>
      </c>
      <c r="CG41" s="57">
        <f t="shared" si="88"/>
        <v>56301.816666666666</v>
      </c>
      <c r="CH41" s="57">
        <f t="shared" si="89"/>
        <v>56343.133333333331</v>
      </c>
      <c r="CI41" s="57">
        <f t="shared" si="90"/>
        <v>56384.45</v>
      </c>
      <c r="CJ41" s="57">
        <f t="shared" si="91"/>
        <v>56425.76666666667</v>
      </c>
      <c r="CK41" s="57">
        <f t="shared" si="92"/>
        <v>56467.083333333336</v>
      </c>
      <c r="CL41" s="57">
        <f t="shared" si="93"/>
        <v>56508.4</v>
      </c>
      <c r="CM41" s="57">
        <f t="shared" si="94"/>
        <v>56531.616666666669</v>
      </c>
      <c r="CN41" s="57">
        <f t="shared" si="95"/>
        <v>56554.833333333336</v>
      </c>
      <c r="CO41" s="57">
        <f t="shared" si="96"/>
        <v>56578.05</v>
      </c>
      <c r="CP41" s="57">
        <f t="shared" si="97"/>
        <v>56601.26666666667</v>
      </c>
      <c r="CQ41" s="57">
        <f t="shared" si="98"/>
        <v>56624.48333333333</v>
      </c>
      <c r="CR41" s="57">
        <f t="shared" si="99"/>
        <v>56647.7</v>
      </c>
      <c r="CS41" s="57">
        <f t="shared" si="100"/>
        <v>56670.916666666664</v>
      </c>
      <c r="CT41" s="57">
        <f t="shared" si="101"/>
        <v>56694.133333333331</v>
      </c>
      <c r="CU41" s="57">
        <f t="shared" si="102"/>
        <v>56717.35</v>
      </c>
      <c r="CV41" s="57">
        <f t="shared" si="103"/>
        <v>56740.566666666666</v>
      </c>
      <c r="CW41" s="57">
        <f t="shared" si="104"/>
        <v>56763.783333333333</v>
      </c>
      <c r="CX41" s="57">
        <f t="shared" si="105"/>
        <v>56787</v>
      </c>
      <c r="CY41" s="57">
        <f t="shared" si="106"/>
        <v>56787</v>
      </c>
      <c r="CZ41" s="57">
        <f t="shared" si="107"/>
        <v>56787</v>
      </c>
      <c r="DA41" s="57">
        <f t="shared" si="108"/>
        <v>56787</v>
      </c>
      <c r="DB41" s="57">
        <f t="shared" si="109"/>
        <v>56787</v>
      </c>
      <c r="DC41" s="57">
        <f t="shared" si="110"/>
        <v>56787</v>
      </c>
      <c r="DD41" s="57">
        <f t="shared" si="111"/>
        <v>56787</v>
      </c>
      <c r="DE41" s="57">
        <f t="shared" si="112"/>
        <v>56787</v>
      </c>
      <c r="DF41" s="57">
        <f t="shared" si="113"/>
        <v>56787</v>
      </c>
      <c r="DG41" s="57">
        <f t="shared" si="114"/>
        <v>56787</v>
      </c>
      <c r="DH41" s="57">
        <f t="shared" si="115"/>
        <v>56787</v>
      </c>
      <c r="DI41" s="57">
        <f t="shared" si="116"/>
        <v>56787</v>
      </c>
      <c r="DJ41" s="57">
        <f t="shared" si="117"/>
        <v>56787</v>
      </c>
      <c r="DK41" s="57">
        <f t="shared" si="118"/>
        <v>56787</v>
      </c>
      <c r="DL41" s="57">
        <f t="shared" si="119"/>
        <v>56787</v>
      </c>
      <c r="DM41" s="57">
        <f t="shared" si="120"/>
        <v>56787</v>
      </c>
      <c r="DN41" s="57">
        <f t="shared" si="121"/>
        <v>56787</v>
      </c>
      <c r="DO41" s="57">
        <f t="shared" si="122"/>
        <v>56787</v>
      </c>
      <c r="DP41" s="58">
        <f t="shared" si="123"/>
        <v>56787</v>
      </c>
    </row>
    <row r="42" spans="2:123" x14ac:dyDescent="0.3">
      <c r="B42" s="65">
        <v>9</v>
      </c>
      <c r="C42" s="62">
        <f t="shared" si="7"/>
        <v>52938.116666666669</v>
      </c>
      <c r="D42" s="57">
        <f t="shared" si="124"/>
        <v>52999.433333333334</v>
      </c>
      <c r="E42" s="57">
        <f t="shared" si="8"/>
        <v>53060.75</v>
      </c>
      <c r="F42" s="57">
        <f t="shared" si="9"/>
        <v>53122.066666666666</v>
      </c>
      <c r="G42" s="57">
        <f t="shared" si="10"/>
        <v>53197.083333333336</v>
      </c>
      <c r="H42" s="57">
        <f t="shared" si="11"/>
        <v>53272.1</v>
      </c>
      <c r="I42" s="57">
        <f t="shared" si="12"/>
        <v>53340.716666666667</v>
      </c>
      <c r="J42" s="57">
        <f t="shared" si="13"/>
        <v>53409.333333333336</v>
      </c>
      <c r="K42" s="57">
        <f t="shared" si="14"/>
        <v>53477.95</v>
      </c>
      <c r="L42" s="57">
        <f t="shared" si="15"/>
        <v>53546.566666666666</v>
      </c>
      <c r="M42" s="57">
        <f t="shared" si="16"/>
        <v>53615.183333333334</v>
      </c>
      <c r="N42" s="57">
        <f t="shared" si="17"/>
        <v>53683.8</v>
      </c>
      <c r="O42" s="57">
        <f t="shared" si="18"/>
        <v>53752.416666666664</v>
      </c>
      <c r="P42" s="57">
        <f t="shared" si="19"/>
        <v>53821.033333333333</v>
      </c>
      <c r="Q42" s="57">
        <f t="shared" si="20"/>
        <v>53889.65</v>
      </c>
      <c r="R42" s="57">
        <f t="shared" si="21"/>
        <v>53958.26666666667</v>
      </c>
      <c r="S42" s="57">
        <f t="shared" si="22"/>
        <v>54043.116666666669</v>
      </c>
      <c r="T42" s="57">
        <f t="shared" si="23"/>
        <v>54127.966666666667</v>
      </c>
      <c r="U42" s="57">
        <f t="shared" si="24"/>
        <v>54199.933333333334</v>
      </c>
      <c r="V42" s="57">
        <f t="shared" si="25"/>
        <v>54271.9</v>
      </c>
      <c r="W42" s="57">
        <f t="shared" si="26"/>
        <v>54343.866666666669</v>
      </c>
      <c r="X42" s="57">
        <f t="shared" si="27"/>
        <v>54415.833333333336</v>
      </c>
      <c r="Y42" s="57">
        <f t="shared" si="28"/>
        <v>54487.8</v>
      </c>
      <c r="Z42" s="57">
        <f t="shared" si="29"/>
        <v>54559.76666666667</v>
      </c>
      <c r="AA42" s="57">
        <f t="shared" si="30"/>
        <v>54631.73333333333</v>
      </c>
      <c r="AB42" s="57">
        <f t="shared" si="31"/>
        <v>54703.7</v>
      </c>
      <c r="AC42" s="57">
        <f t="shared" si="32"/>
        <v>54775.666666666664</v>
      </c>
      <c r="AD42" s="57">
        <f t="shared" si="33"/>
        <v>54847.633333333331</v>
      </c>
      <c r="AE42" s="57">
        <f t="shared" si="34"/>
        <v>54938.466666666667</v>
      </c>
      <c r="AF42" s="57">
        <f t="shared" si="35"/>
        <v>55029.3</v>
      </c>
      <c r="AG42" s="57">
        <f t="shared" si="36"/>
        <v>55104.883333333331</v>
      </c>
      <c r="AH42" s="57">
        <f t="shared" si="37"/>
        <v>55180.466666666667</v>
      </c>
      <c r="AI42" s="57">
        <f t="shared" si="38"/>
        <v>55256.05</v>
      </c>
      <c r="AJ42" s="57">
        <f t="shared" si="39"/>
        <v>55331.633333333331</v>
      </c>
      <c r="AK42" s="57">
        <f t="shared" si="40"/>
        <v>55407.216666666667</v>
      </c>
      <c r="AL42" s="57">
        <f t="shared" si="41"/>
        <v>55482.8</v>
      </c>
      <c r="AM42" s="57">
        <f t="shared" si="42"/>
        <v>55558.383333333331</v>
      </c>
      <c r="AN42" s="57">
        <f t="shared" si="43"/>
        <v>55633.966666666667</v>
      </c>
      <c r="AO42" s="57">
        <f t="shared" si="44"/>
        <v>55709.55</v>
      </c>
      <c r="AP42" s="57">
        <f t="shared" si="45"/>
        <v>55785.133333333331</v>
      </c>
      <c r="AQ42" s="57">
        <f t="shared" si="46"/>
        <v>55884.9</v>
      </c>
      <c r="AR42" s="57">
        <f t="shared" si="47"/>
        <v>55984.666666666664</v>
      </c>
      <c r="AS42" s="57">
        <f t="shared" si="48"/>
        <v>56066.7</v>
      </c>
      <c r="AT42" s="57">
        <f t="shared" si="49"/>
        <v>56148.73333333333</v>
      </c>
      <c r="AU42" s="57">
        <f t="shared" si="50"/>
        <v>56230.76666666667</v>
      </c>
      <c r="AV42" s="57">
        <f t="shared" si="51"/>
        <v>56312.800000000003</v>
      </c>
      <c r="AW42" s="57">
        <f t="shared" si="52"/>
        <v>56394.833333333336</v>
      </c>
      <c r="AX42" s="57">
        <f t="shared" si="53"/>
        <v>56476.866666666669</v>
      </c>
      <c r="AY42" s="57">
        <f t="shared" si="54"/>
        <v>56558.9</v>
      </c>
      <c r="AZ42" s="57">
        <f t="shared" si="55"/>
        <v>56640.933333333334</v>
      </c>
      <c r="BA42" s="57">
        <f t="shared" si="56"/>
        <v>56722.966666666667</v>
      </c>
      <c r="BB42" s="57">
        <f t="shared" si="57"/>
        <v>56805</v>
      </c>
      <c r="BC42" s="57">
        <f t="shared" si="58"/>
        <v>56877.98333333333</v>
      </c>
      <c r="BD42" s="57">
        <f t="shared" si="59"/>
        <v>56950.966666666667</v>
      </c>
      <c r="BE42" s="57">
        <f t="shared" si="60"/>
        <v>57023.95</v>
      </c>
      <c r="BF42" s="57">
        <f t="shared" si="61"/>
        <v>57096.933333333334</v>
      </c>
      <c r="BG42" s="57">
        <f t="shared" si="62"/>
        <v>57169.916666666664</v>
      </c>
      <c r="BH42" s="57">
        <f t="shared" si="63"/>
        <v>57242.9</v>
      </c>
      <c r="BI42" s="57">
        <f t="shared" si="64"/>
        <v>57315.883333333331</v>
      </c>
      <c r="BJ42" s="57">
        <f t="shared" si="65"/>
        <v>57388.866666666669</v>
      </c>
      <c r="BK42" s="57">
        <f t="shared" si="66"/>
        <v>57461.85</v>
      </c>
      <c r="BL42" s="57">
        <f t="shared" si="67"/>
        <v>57534.833333333336</v>
      </c>
      <c r="BM42" s="57">
        <f t="shared" si="68"/>
        <v>57607.816666666666</v>
      </c>
      <c r="BN42" s="57">
        <f t="shared" si="69"/>
        <v>57680.800000000003</v>
      </c>
      <c r="BO42" s="57">
        <f t="shared" si="70"/>
        <v>57740.083333333336</v>
      </c>
      <c r="BP42" s="57">
        <f t="shared" si="71"/>
        <v>57799.366666666669</v>
      </c>
      <c r="BQ42" s="57">
        <f t="shared" si="72"/>
        <v>57858.65</v>
      </c>
      <c r="BR42" s="57">
        <f t="shared" si="73"/>
        <v>57917.933333333334</v>
      </c>
      <c r="BS42" s="57">
        <f t="shared" si="74"/>
        <v>57977.216666666667</v>
      </c>
      <c r="BT42" s="57">
        <f t="shared" si="75"/>
        <v>58036.5</v>
      </c>
      <c r="BU42" s="57">
        <f t="shared" si="76"/>
        <v>58095.783333333333</v>
      </c>
      <c r="BV42" s="57">
        <f t="shared" si="77"/>
        <v>58155.066666666666</v>
      </c>
      <c r="BW42" s="57">
        <f t="shared" si="78"/>
        <v>58214.35</v>
      </c>
      <c r="BX42" s="57">
        <f t="shared" si="79"/>
        <v>58273.633333333331</v>
      </c>
      <c r="BY42" s="57">
        <f t="shared" si="80"/>
        <v>58332.916666666664</v>
      </c>
      <c r="BZ42" s="57">
        <f t="shared" si="81"/>
        <v>58392.2</v>
      </c>
      <c r="CA42" s="57">
        <f t="shared" si="82"/>
        <v>58435.25</v>
      </c>
      <c r="CB42" s="57">
        <f t="shared" si="83"/>
        <v>58478.3</v>
      </c>
      <c r="CC42" s="57">
        <f t="shared" si="84"/>
        <v>58521.35</v>
      </c>
      <c r="CD42" s="57">
        <f t="shared" si="85"/>
        <v>58564.4</v>
      </c>
      <c r="CE42" s="57">
        <f t="shared" si="86"/>
        <v>58607.45</v>
      </c>
      <c r="CF42" s="57">
        <f t="shared" si="87"/>
        <v>58650.5</v>
      </c>
      <c r="CG42" s="57">
        <f t="shared" si="88"/>
        <v>58693.55</v>
      </c>
      <c r="CH42" s="57">
        <f t="shared" si="89"/>
        <v>58736.6</v>
      </c>
      <c r="CI42" s="57">
        <f t="shared" si="90"/>
        <v>58779.65</v>
      </c>
      <c r="CJ42" s="57">
        <f t="shared" si="91"/>
        <v>58822.7</v>
      </c>
      <c r="CK42" s="57">
        <f t="shared" si="92"/>
        <v>58865.75</v>
      </c>
      <c r="CL42" s="57">
        <f t="shared" si="93"/>
        <v>58908.800000000003</v>
      </c>
      <c r="CM42" s="57">
        <f t="shared" si="94"/>
        <v>58932.98333333333</v>
      </c>
      <c r="CN42" s="57">
        <f t="shared" si="95"/>
        <v>58957.166666666664</v>
      </c>
      <c r="CO42" s="57">
        <f t="shared" si="96"/>
        <v>58981.35</v>
      </c>
      <c r="CP42" s="57">
        <f t="shared" si="97"/>
        <v>59005.533333333333</v>
      </c>
      <c r="CQ42" s="57">
        <f t="shared" si="98"/>
        <v>59029.716666666667</v>
      </c>
      <c r="CR42" s="57">
        <f t="shared" si="99"/>
        <v>59053.9</v>
      </c>
      <c r="CS42" s="57">
        <f t="shared" si="100"/>
        <v>59078.083333333336</v>
      </c>
      <c r="CT42" s="57">
        <f t="shared" si="101"/>
        <v>59102.26666666667</v>
      </c>
      <c r="CU42" s="57">
        <f t="shared" si="102"/>
        <v>59126.45</v>
      </c>
      <c r="CV42" s="57">
        <f t="shared" si="103"/>
        <v>59150.633333333331</v>
      </c>
      <c r="CW42" s="57">
        <f t="shared" si="104"/>
        <v>59174.816666666666</v>
      </c>
      <c r="CX42" s="57">
        <f t="shared" si="105"/>
        <v>59199</v>
      </c>
      <c r="CY42" s="57">
        <f t="shared" si="106"/>
        <v>59199</v>
      </c>
      <c r="CZ42" s="57">
        <f t="shared" si="107"/>
        <v>59199</v>
      </c>
      <c r="DA42" s="57">
        <f t="shared" si="108"/>
        <v>59199</v>
      </c>
      <c r="DB42" s="57">
        <f t="shared" si="109"/>
        <v>59199</v>
      </c>
      <c r="DC42" s="57">
        <f t="shared" si="110"/>
        <v>59199</v>
      </c>
      <c r="DD42" s="57">
        <f t="shared" si="111"/>
        <v>59199</v>
      </c>
      <c r="DE42" s="57">
        <f t="shared" si="112"/>
        <v>59199</v>
      </c>
      <c r="DF42" s="57">
        <f t="shared" si="113"/>
        <v>59199</v>
      </c>
      <c r="DG42" s="57">
        <f t="shared" si="114"/>
        <v>59199</v>
      </c>
      <c r="DH42" s="57">
        <f t="shared" si="115"/>
        <v>59199</v>
      </c>
      <c r="DI42" s="57">
        <f t="shared" si="116"/>
        <v>59199</v>
      </c>
      <c r="DJ42" s="57">
        <f t="shared" si="117"/>
        <v>59199</v>
      </c>
      <c r="DK42" s="57">
        <f t="shared" si="118"/>
        <v>59199</v>
      </c>
      <c r="DL42" s="57">
        <f t="shared" si="119"/>
        <v>59199</v>
      </c>
      <c r="DM42" s="57">
        <f t="shared" si="120"/>
        <v>59199</v>
      </c>
      <c r="DN42" s="57">
        <f t="shared" si="121"/>
        <v>59199</v>
      </c>
      <c r="DO42" s="57">
        <f t="shared" si="122"/>
        <v>59199</v>
      </c>
      <c r="DP42" s="58">
        <f t="shared" si="123"/>
        <v>59199</v>
      </c>
    </row>
    <row r="43" spans="2:123" x14ac:dyDescent="0.3">
      <c r="B43" s="65">
        <v>10</v>
      </c>
      <c r="C43" s="62">
        <f t="shared" si="7"/>
        <v>55188.6</v>
      </c>
      <c r="D43" s="57">
        <f t="shared" si="124"/>
        <v>55252.533333333333</v>
      </c>
      <c r="E43" s="57">
        <f t="shared" si="8"/>
        <v>55316.466666666667</v>
      </c>
      <c r="F43" s="57">
        <f t="shared" si="9"/>
        <v>55380.4</v>
      </c>
      <c r="G43" s="57">
        <f t="shared" si="10"/>
        <v>55458.616666666669</v>
      </c>
      <c r="H43" s="57">
        <f t="shared" si="11"/>
        <v>55536.833333333336</v>
      </c>
      <c r="I43" s="57">
        <f t="shared" si="12"/>
        <v>55608.383333333331</v>
      </c>
      <c r="J43" s="57">
        <f t="shared" si="13"/>
        <v>55679.933333333334</v>
      </c>
      <c r="K43" s="57">
        <f t="shared" si="14"/>
        <v>55751.48333333333</v>
      </c>
      <c r="L43" s="57">
        <f t="shared" si="15"/>
        <v>55823.033333333333</v>
      </c>
      <c r="M43" s="57">
        <f t="shared" si="16"/>
        <v>55894.583333333336</v>
      </c>
      <c r="N43" s="57">
        <f t="shared" si="17"/>
        <v>55966.133333333331</v>
      </c>
      <c r="O43" s="57">
        <f t="shared" si="18"/>
        <v>56037.683333333334</v>
      </c>
      <c r="P43" s="57">
        <f t="shared" si="19"/>
        <v>56109.23333333333</v>
      </c>
      <c r="Q43" s="57">
        <f t="shared" si="20"/>
        <v>56180.783333333333</v>
      </c>
      <c r="R43" s="57">
        <f t="shared" si="21"/>
        <v>56252.333333333336</v>
      </c>
      <c r="S43" s="57">
        <f t="shared" si="22"/>
        <v>56340.800000000003</v>
      </c>
      <c r="T43" s="57">
        <f t="shared" si="23"/>
        <v>56429.26666666667</v>
      </c>
      <c r="U43" s="57">
        <f t="shared" si="24"/>
        <v>56504.3</v>
      </c>
      <c r="V43" s="57">
        <f t="shared" si="25"/>
        <v>56579.333333333336</v>
      </c>
      <c r="W43" s="57">
        <f t="shared" si="26"/>
        <v>56654.366666666669</v>
      </c>
      <c r="X43" s="57">
        <f t="shared" si="27"/>
        <v>56729.4</v>
      </c>
      <c r="Y43" s="57">
        <f t="shared" si="28"/>
        <v>56804.433333333334</v>
      </c>
      <c r="Z43" s="57">
        <f t="shared" si="29"/>
        <v>56879.466666666667</v>
      </c>
      <c r="AA43" s="57">
        <f t="shared" si="30"/>
        <v>56954.5</v>
      </c>
      <c r="AB43" s="57">
        <f t="shared" si="31"/>
        <v>57029.533333333333</v>
      </c>
      <c r="AC43" s="57">
        <f t="shared" si="32"/>
        <v>57104.566666666666</v>
      </c>
      <c r="AD43" s="57">
        <f t="shared" si="33"/>
        <v>57179.6</v>
      </c>
      <c r="AE43" s="57">
        <f t="shared" si="34"/>
        <v>57274.3</v>
      </c>
      <c r="AF43" s="57">
        <f t="shared" si="35"/>
        <v>57369</v>
      </c>
      <c r="AG43" s="57">
        <f t="shared" si="36"/>
        <v>57447.8</v>
      </c>
      <c r="AH43" s="57">
        <f t="shared" si="37"/>
        <v>57526.6</v>
      </c>
      <c r="AI43" s="57">
        <f t="shared" si="38"/>
        <v>57605.4</v>
      </c>
      <c r="AJ43" s="57">
        <f t="shared" si="39"/>
        <v>57684.2</v>
      </c>
      <c r="AK43" s="57">
        <f t="shared" si="40"/>
        <v>57763</v>
      </c>
      <c r="AL43" s="57">
        <f t="shared" si="41"/>
        <v>57841.8</v>
      </c>
      <c r="AM43" s="57">
        <f t="shared" si="42"/>
        <v>57920.6</v>
      </c>
      <c r="AN43" s="57">
        <f t="shared" si="43"/>
        <v>57999.4</v>
      </c>
      <c r="AO43" s="57">
        <f t="shared" si="44"/>
        <v>58078.2</v>
      </c>
      <c r="AP43" s="57">
        <f t="shared" si="45"/>
        <v>58157</v>
      </c>
      <c r="AQ43" s="57">
        <f t="shared" si="46"/>
        <v>58261.01666666667</v>
      </c>
      <c r="AR43" s="57">
        <f t="shared" si="47"/>
        <v>58365.033333333333</v>
      </c>
      <c r="AS43" s="57">
        <f t="shared" si="48"/>
        <v>58450.55</v>
      </c>
      <c r="AT43" s="57">
        <f t="shared" si="49"/>
        <v>58536.066666666666</v>
      </c>
      <c r="AU43" s="57">
        <f t="shared" si="50"/>
        <v>58621.583333333336</v>
      </c>
      <c r="AV43" s="57">
        <f t="shared" si="51"/>
        <v>58707.1</v>
      </c>
      <c r="AW43" s="57">
        <f t="shared" si="52"/>
        <v>58792.616666666669</v>
      </c>
      <c r="AX43" s="57">
        <f t="shared" si="53"/>
        <v>58878.133333333331</v>
      </c>
      <c r="AY43" s="57">
        <f t="shared" si="54"/>
        <v>58963.65</v>
      </c>
      <c r="AZ43" s="57">
        <f t="shared" si="55"/>
        <v>59049.166666666664</v>
      </c>
      <c r="BA43" s="57">
        <f t="shared" si="56"/>
        <v>59134.683333333334</v>
      </c>
      <c r="BB43" s="57">
        <f t="shared" si="57"/>
        <v>59220.2</v>
      </c>
      <c r="BC43" s="57">
        <f t="shared" si="58"/>
        <v>59296.283333333333</v>
      </c>
      <c r="BD43" s="57">
        <f t="shared" si="59"/>
        <v>59372.366666666669</v>
      </c>
      <c r="BE43" s="57">
        <f t="shared" si="60"/>
        <v>59448.45</v>
      </c>
      <c r="BF43" s="57">
        <f t="shared" si="61"/>
        <v>59524.533333333333</v>
      </c>
      <c r="BG43" s="57">
        <f t="shared" si="62"/>
        <v>59600.616666666669</v>
      </c>
      <c r="BH43" s="57">
        <f t="shared" si="63"/>
        <v>59676.7</v>
      </c>
      <c r="BI43" s="57">
        <f t="shared" si="64"/>
        <v>59752.783333333333</v>
      </c>
      <c r="BJ43" s="57">
        <f t="shared" si="65"/>
        <v>59828.866666666669</v>
      </c>
      <c r="BK43" s="57">
        <f t="shared" si="66"/>
        <v>59904.95</v>
      </c>
      <c r="BL43" s="57">
        <f t="shared" si="67"/>
        <v>59981.033333333333</v>
      </c>
      <c r="BM43" s="57">
        <f t="shared" si="68"/>
        <v>60057.116666666669</v>
      </c>
      <c r="BN43" s="57">
        <f t="shared" si="69"/>
        <v>60133.2</v>
      </c>
      <c r="BO43" s="57">
        <f t="shared" si="70"/>
        <v>60195</v>
      </c>
      <c r="BP43" s="57">
        <f t="shared" si="71"/>
        <v>60256.800000000003</v>
      </c>
      <c r="BQ43" s="57">
        <f t="shared" si="72"/>
        <v>60318.6</v>
      </c>
      <c r="BR43" s="57">
        <f t="shared" si="73"/>
        <v>60380.4</v>
      </c>
      <c r="BS43" s="57">
        <f t="shared" si="74"/>
        <v>60442.2</v>
      </c>
      <c r="BT43" s="57">
        <f t="shared" si="75"/>
        <v>60504</v>
      </c>
      <c r="BU43" s="57">
        <f t="shared" si="76"/>
        <v>60565.8</v>
      </c>
      <c r="BV43" s="57">
        <f t="shared" si="77"/>
        <v>60627.6</v>
      </c>
      <c r="BW43" s="57">
        <f t="shared" si="78"/>
        <v>60689.4</v>
      </c>
      <c r="BX43" s="57">
        <f t="shared" si="79"/>
        <v>60751.199999999997</v>
      </c>
      <c r="BY43" s="57">
        <f t="shared" si="80"/>
        <v>60813</v>
      </c>
      <c r="BZ43" s="57">
        <f t="shared" si="81"/>
        <v>60874.8</v>
      </c>
      <c r="CA43" s="57">
        <f t="shared" si="82"/>
        <v>60919.683333333334</v>
      </c>
      <c r="CB43" s="57">
        <f t="shared" si="83"/>
        <v>60964.566666666666</v>
      </c>
      <c r="CC43" s="57">
        <f t="shared" si="84"/>
        <v>61009.45</v>
      </c>
      <c r="CD43" s="57">
        <f t="shared" si="85"/>
        <v>61054.333333333336</v>
      </c>
      <c r="CE43" s="57">
        <f t="shared" si="86"/>
        <v>61099.216666666667</v>
      </c>
      <c r="CF43" s="57">
        <f t="shared" si="87"/>
        <v>61144.1</v>
      </c>
      <c r="CG43" s="57">
        <f t="shared" si="88"/>
        <v>61188.98333333333</v>
      </c>
      <c r="CH43" s="57">
        <f t="shared" si="89"/>
        <v>61233.866666666669</v>
      </c>
      <c r="CI43" s="57">
        <f t="shared" si="90"/>
        <v>61278.75</v>
      </c>
      <c r="CJ43" s="57">
        <f t="shared" si="91"/>
        <v>61323.633333333331</v>
      </c>
      <c r="CK43" s="57">
        <f t="shared" si="92"/>
        <v>61368.51666666667</v>
      </c>
      <c r="CL43" s="57">
        <f t="shared" si="93"/>
        <v>61413.4</v>
      </c>
      <c r="CM43" s="57">
        <f t="shared" si="94"/>
        <v>61438.616666666669</v>
      </c>
      <c r="CN43" s="57">
        <f t="shared" si="95"/>
        <v>61463.833333333336</v>
      </c>
      <c r="CO43" s="57">
        <f t="shared" si="96"/>
        <v>61489.05</v>
      </c>
      <c r="CP43" s="57">
        <f t="shared" si="97"/>
        <v>61514.26666666667</v>
      </c>
      <c r="CQ43" s="57">
        <f t="shared" si="98"/>
        <v>61539.48333333333</v>
      </c>
      <c r="CR43" s="57">
        <f t="shared" si="99"/>
        <v>61564.7</v>
      </c>
      <c r="CS43" s="57">
        <f t="shared" si="100"/>
        <v>61589.916666666664</v>
      </c>
      <c r="CT43" s="57">
        <f t="shared" si="101"/>
        <v>61615.133333333331</v>
      </c>
      <c r="CU43" s="57">
        <f t="shared" si="102"/>
        <v>61640.35</v>
      </c>
      <c r="CV43" s="57">
        <f t="shared" si="103"/>
        <v>61665.566666666666</v>
      </c>
      <c r="CW43" s="57">
        <f t="shared" si="104"/>
        <v>61690.783333333333</v>
      </c>
      <c r="CX43" s="57">
        <f t="shared" si="105"/>
        <v>61716</v>
      </c>
      <c r="CY43" s="57">
        <f t="shared" si="106"/>
        <v>61716</v>
      </c>
      <c r="CZ43" s="57">
        <f t="shared" si="107"/>
        <v>61716</v>
      </c>
      <c r="DA43" s="57">
        <f t="shared" si="108"/>
        <v>61716</v>
      </c>
      <c r="DB43" s="57">
        <f t="shared" si="109"/>
        <v>61716</v>
      </c>
      <c r="DC43" s="57">
        <f t="shared" si="110"/>
        <v>61716</v>
      </c>
      <c r="DD43" s="57">
        <f t="shared" si="111"/>
        <v>61716</v>
      </c>
      <c r="DE43" s="57">
        <f t="shared" si="112"/>
        <v>61716</v>
      </c>
      <c r="DF43" s="57">
        <f t="shared" si="113"/>
        <v>61716</v>
      </c>
      <c r="DG43" s="57">
        <f t="shared" si="114"/>
        <v>61716</v>
      </c>
      <c r="DH43" s="57">
        <f t="shared" si="115"/>
        <v>61716</v>
      </c>
      <c r="DI43" s="57">
        <f t="shared" si="116"/>
        <v>61716</v>
      </c>
      <c r="DJ43" s="57">
        <f t="shared" si="117"/>
        <v>61716</v>
      </c>
      <c r="DK43" s="57">
        <f t="shared" si="118"/>
        <v>61716</v>
      </c>
      <c r="DL43" s="57">
        <f t="shared" si="119"/>
        <v>61716</v>
      </c>
      <c r="DM43" s="57">
        <f t="shared" si="120"/>
        <v>61716</v>
      </c>
      <c r="DN43" s="57">
        <f t="shared" si="121"/>
        <v>61716</v>
      </c>
      <c r="DO43" s="57">
        <f t="shared" si="122"/>
        <v>61716</v>
      </c>
      <c r="DP43" s="58">
        <f t="shared" si="123"/>
        <v>61716</v>
      </c>
    </row>
    <row r="44" spans="2:123" x14ac:dyDescent="0.3">
      <c r="B44" s="65">
        <v>11</v>
      </c>
      <c r="C44" s="62">
        <f t="shared" si="7"/>
        <v>57535.216666666667</v>
      </c>
      <c r="D44" s="57">
        <f t="shared" si="124"/>
        <v>57601.866666666669</v>
      </c>
      <c r="E44" s="57">
        <f t="shared" si="8"/>
        <v>57668.51666666667</v>
      </c>
      <c r="F44" s="57">
        <f t="shared" si="9"/>
        <v>57735.166666666664</v>
      </c>
      <c r="G44" s="57">
        <f t="shared" si="10"/>
        <v>57816.716666666667</v>
      </c>
      <c r="H44" s="57">
        <f t="shared" si="11"/>
        <v>57898.26666666667</v>
      </c>
      <c r="I44" s="57">
        <f t="shared" si="12"/>
        <v>57972.866666666669</v>
      </c>
      <c r="J44" s="57">
        <f t="shared" si="13"/>
        <v>58047.466666666667</v>
      </c>
      <c r="K44" s="57">
        <f t="shared" si="14"/>
        <v>58122.066666666666</v>
      </c>
      <c r="L44" s="57">
        <f t="shared" si="15"/>
        <v>58196.666666666664</v>
      </c>
      <c r="M44" s="57">
        <f t="shared" si="16"/>
        <v>58271.26666666667</v>
      </c>
      <c r="N44" s="57">
        <f t="shared" si="17"/>
        <v>58345.866666666669</v>
      </c>
      <c r="O44" s="57">
        <f t="shared" si="18"/>
        <v>58420.466666666667</v>
      </c>
      <c r="P44" s="57">
        <f t="shared" si="19"/>
        <v>58495.066666666666</v>
      </c>
      <c r="Q44" s="57">
        <f t="shared" si="20"/>
        <v>58569.666666666664</v>
      </c>
      <c r="R44" s="57">
        <f t="shared" si="21"/>
        <v>58644.26666666667</v>
      </c>
      <c r="S44" s="57">
        <f t="shared" si="22"/>
        <v>58736.5</v>
      </c>
      <c r="T44" s="57">
        <f t="shared" si="23"/>
        <v>58828.73333333333</v>
      </c>
      <c r="U44" s="57">
        <f t="shared" si="24"/>
        <v>58906.966666666667</v>
      </c>
      <c r="V44" s="57">
        <f t="shared" si="25"/>
        <v>58985.2</v>
      </c>
      <c r="W44" s="57">
        <f t="shared" si="26"/>
        <v>59063.433333333334</v>
      </c>
      <c r="X44" s="57">
        <f t="shared" si="27"/>
        <v>59141.666666666664</v>
      </c>
      <c r="Y44" s="57">
        <f t="shared" si="28"/>
        <v>59219.9</v>
      </c>
      <c r="Z44" s="57">
        <f t="shared" si="29"/>
        <v>59298.133333333331</v>
      </c>
      <c r="AA44" s="57">
        <f t="shared" si="30"/>
        <v>59376.366666666669</v>
      </c>
      <c r="AB44" s="57">
        <f t="shared" si="31"/>
        <v>59454.6</v>
      </c>
      <c r="AC44" s="57">
        <f t="shared" si="32"/>
        <v>59532.833333333336</v>
      </c>
      <c r="AD44" s="57">
        <f t="shared" si="33"/>
        <v>59611.066666666666</v>
      </c>
      <c r="AE44" s="57">
        <f t="shared" si="34"/>
        <v>59709.816666666666</v>
      </c>
      <c r="AF44" s="57">
        <f t="shared" si="35"/>
        <v>59808.566666666666</v>
      </c>
      <c r="AG44" s="57">
        <f t="shared" si="36"/>
        <v>59890.73333333333</v>
      </c>
      <c r="AH44" s="57">
        <f t="shared" si="37"/>
        <v>59972.9</v>
      </c>
      <c r="AI44" s="57">
        <f t="shared" si="38"/>
        <v>60055.066666666666</v>
      </c>
      <c r="AJ44" s="57">
        <f t="shared" si="39"/>
        <v>60137.23333333333</v>
      </c>
      <c r="AK44" s="57">
        <f t="shared" si="40"/>
        <v>60219.4</v>
      </c>
      <c r="AL44" s="57">
        <f t="shared" si="41"/>
        <v>60301.566666666666</v>
      </c>
      <c r="AM44" s="57">
        <f t="shared" si="42"/>
        <v>60383.73333333333</v>
      </c>
      <c r="AN44" s="57">
        <f t="shared" si="43"/>
        <v>60465.9</v>
      </c>
      <c r="AO44" s="57">
        <f t="shared" si="44"/>
        <v>60548.066666666666</v>
      </c>
      <c r="AP44" s="57">
        <f t="shared" si="45"/>
        <v>60630.23333333333</v>
      </c>
      <c r="AQ44" s="57">
        <f t="shared" si="46"/>
        <v>60745.616666666669</v>
      </c>
      <c r="AR44" s="57">
        <f t="shared" si="47"/>
        <v>60861</v>
      </c>
      <c r="AS44" s="57">
        <f t="shared" si="48"/>
        <v>60957.1</v>
      </c>
      <c r="AT44" s="57">
        <f t="shared" si="49"/>
        <v>61053.2</v>
      </c>
      <c r="AU44" s="57">
        <f t="shared" si="50"/>
        <v>61149.3</v>
      </c>
      <c r="AV44" s="57">
        <f t="shared" si="51"/>
        <v>61245.4</v>
      </c>
      <c r="AW44" s="57">
        <f t="shared" si="52"/>
        <v>61341.5</v>
      </c>
      <c r="AX44" s="57">
        <f t="shared" si="53"/>
        <v>61437.599999999999</v>
      </c>
      <c r="AY44" s="57">
        <f t="shared" si="54"/>
        <v>61533.7</v>
      </c>
      <c r="AZ44" s="57">
        <f t="shared" si="55"/>
        <v>61629.8</v>
      </c>
      <c r="BA44" s="57">
        <f t="shared" si="56"/>
        <v>61725.9</v>
      </c>
      <c r="BB44" s="57">
        <f t="shared" si="57"/>
        <v>61822</v>
      </c>
      <c r="BC44" s="57">
        <f t="shared" si="58"/>
        <v>61908.26666666667</v>
      </c>
      <c r="BD44" s="57">
        <f t="shared" si="59"/>
        <v>61994.533333333333</v>
      </c>
      <c r="BE44" s="57">
        <f t="shared" si="60"/>
        <v>62080.800000000003</v>
      </c>
      <c r="BF44" s="57">
        <f t="shared" si="61"/>
        <v>62167.066666666666</v>
      </c>
      <c r="BG44" s="57">
        <f t="shared" si="62"/>
        <v>62253.333333333336</v>
      </c>
      <c r="BH44" s="57">
        <f t="shared" si="63"/>
        <v>62339.6</v>
      </c>
      <c r="BI44" s="57">
        <f t="shared" si="64"/>
        <v>62425.866666666669</v>
      </c>
      <c r="BJ44" s="57">
        <f t="shared" si="65"/>
        <v>62512.133333333331</v>
      </c>
      <c r="BK44" s="57">
        <f t="shared" si="66"/>
        <v>62598.400000000001</v>
      </c>
      <c r="BL44" s="57">
        <f t="shared" si="67"/>
        <v>62684.666666666664</v>
      </c>
      <c r="BM44" s="57">
        <f t="shared" si="68"/>
        <v>62770.933333333334</v>
      </c>
      <c r="BN44" s="57">
        <f t="shared" si="69"/>
        <v>62857.2</v>
      </c>
      <c r="BO44" s="57">
        <f t="shared" si="70"/>
        <v>62928.566666666666</v>
      </c>
      <c r="BP44" s="57">
        <f t="shared" si="71"/>
        <v>62999.933333333334</v>
      </c>
      <c r="BQ44" s="57">
        <f t="shared" si="72"/>
        <v>63071.3</v>
      </c>
      <c r="BR44" s="57">
        <f t="shared" si="73"/>
        <v>63142.666666666664</v>
      </c>
      <c r="BS44" s="57">
        <f t="shared" si="74"/>
        <v>63214.033333333333</v>
      </c>
      <c r="BT44" s="57">
        <f t="shared" si="75"/>
        <v>63285.4</v>
      </c>
      <c r="BU44" s="57">
        <f t="shared" si="76"/>
        <v>63356.76666666667</v>
      </c>
      <c r="BV44" s="57">
        <f t="shared" si="77"/>
        <v>63428.133333333331</v>
      </c>
      <c r="BW44" s="57">
        <f t="shared" si="78"/>
        <v>63499.5</v>
      </c>
      <c r="BX44" s="57">
        <f t="shared" si="79"/>
        <v>63570.866666666669</v>
      </c>
      <c r="BY44" s="57">
        <f t="shared" si="80"/>
        <v>63642.23333333333</v>
      </c>
      <c r="BZ44" s="57">
        <f t="shared" si="81"/>
        <v>63713.599999999999</v>
      </c>
      <c r="CA44" s="57">
        <f t="shared" si="82"/>
        <v>63767.333333333336</v>
      </c>
      <c r="CB44" s="57">
        <f t="shared" si="83"/>
        <v>63821.066666666666</v>
      </c>
      <c r="CC44" s="57">
        <f t="shared" si="84"/>
        <v>63874.8</v>
      </c>
      <c r="CD44" s="57">
        <f t="shared" si="85"/>
        <v>63928.533333333333</v>
      </c>
      <c r="CE44" s="57">
        <f t="shared" si="86"/>
        <v>63982.26666666667</v>
      </c>
      <c r="CF44" s="57">
        <f t="shared" si="87"/>
        <v>64036</v>
      </c>
      <c r="CG44" s="57">
        <f t="shared" si="88"/>
        <v>64089.73333333333</v>
      </c>
      <c r="CH44" s="57">
        <f t="shared" si="89"/>
        <v>64143.466666666667</v>
      </c>
      <c r="CI44" s="57">
        <f t="shared" si="90"/>
        <v>64197.2</v>
      </c>
      <c r="CJ44" s="57">
        <f t="shared" si="91"/>
        <v>64250.933333333334</v>
      </c>
      <c r="CK44" s="57">
        <f t="shared" si="92"/>
        <v>64304.666666666664</v>
      </c>
      <c r="CL44" s="57">
        <f t="shared" si="93"/>
        <v>64358.400000000001</v>
      </c>
      <c r="CM44" s="57">
        <f t="shared" si="94"/>
        <v>64391.616666666669</v>
      </c>
      <c r="CN44" s="57">
        <f t="shared" si="95"/>
        <v>64424.833333333336</v>
      </c>
      <c r="CO44" s="57">
        <f t="shared" si="96"/>
        <v>64458.05</v>
      </c>
      <c r="CP44" s="57">
        <f t="shared" si="97"/>
        <v>64491.26666666667</v>
      </c>
      <c r="CQ44" s="57">
        <f t="shared" si="98"/>
        <v>64524.48333333333</v>
      </c>
      <c r="CR44" s="57">
        <f t="shared" si="99"/>
        <v>64557.7</v>
      </c>
      <c r="CS44" s="57">
        <f t="shared" si="100"/>
        <v>64590.916666666664</v>
      </c>
      <c r="CT44" s="57">
        <f t="shared" si="101"/>
        <v>64624.133333333331</v>
      </c>
      <c r="CU44" s="57">
        <f t="shared" si="102"/>
        <v>64657.35</v>
      </c>
      <c r="CV44" s="57">
        <f t="shared" si="103"/>
        <v>64690.566666666666</v>
      </c>
      <c r="CW44" s="57">
        <f t="shared" si="104"/>
        <v>64723.783333333333</v>
      </c>
      <c r="CX44" s="57">
        <f t="shared" si="105"/>
        <v>64757</v>
      </c>
      <c r="CY44" s="57">
        <f t="shared" si="106"/>
        <v>64757</v>
      </c>
      <c r="CZ44" s="57">
        <f t="shared" si="107"/>
        <v>64757</v>
      </c>
      <c r="DA44" s="57">
        <f t="shared" si="108"/>
        <v>64757</v>
      </c>
      <c r="DB44" s="57">
        <f t="shared" si="109"/>
        <v>64757</v>
      </c>
      <c r="DC44" s="57">
        <f t="shared" si="110"/>
        <v>64757</v>
      </c>
      <c r="DD44" s="57">
        <f t="shared" si="111"/>
        <v>64757</v>
      </c>
      <c r="DE44" s="57">
        <f t="shared" si="112"/>
        <v>64757</v>
      </c>
      <c r="DF44" s="57">
        <f t="shared" si="113"/>
        <v>64757</v>
      </c>
      <c r="DG44" s="57">
        <f t="shared" si="114"/>
        <v>64757</v>
      </c>
      <c r="DH44" s="57">
        <f t="shared" si="115"/>
        <v>64757</v>
      </c>
      <c r="DI44" s="57">
        <f t="shared" si="116"/>
        <v>64757</v>
      </c>
      <c r="DJ44" s="57">
        <f t="shared" si="117"/>
        <v>64757</v>
      </c>
      <c r="DK44" s="57">
        <f t="shared" si="118"/>
        <v>64757</v>
      </c>
      <c r="DL44" s="57">
        <f t="shared" si="119"/>
        <v>64757</v>
      </c>
      <c r="DM44" s="57">
        <f t="shared" si="120"/>
        <v>64757</v>
      </c>
      <c r="DN44" s="57">
        <f t="shared" si="121"/>
        <v>64757</v>
      </c>
      <c r="DO44" s="57">
        <f t="shared" si="122"/>
        <v>64757</v>
      </c>
      <c r="DP44" s="58">
        <f t="shared" si="123"/>
        <v>64757</v>
      </c>
    </row>
    <row r="45" spans="2:123" x14ac:dyDescent="0.3">
      <c r="B45" s="65">
        <v>12</v>
      </c>
      <c r="C45" s="62">
        <f t="shared" si="7"/>
        <v>59981.48333333333</v>
      </c>
      <c r="D45" s="57">
        <f t="shared" si="124"/>
        <v>60050.966666666667</v>
      </c>
      <c r="E45" s="57">
        <f t="shared" si="8"/>
        <v>60120.45</v>
      </c>
      <c r="F45" s="57">
        <f t="shared" si="9"/>
        <v>60189.933333333334</v>
      </c>
      <c r="G45" s="57">
        <f t="shared" si="10"/>
        <v>60274.95</v>
      </c>
      <c r="H45" s="57">
        <f t="shared" si="11"/>
        <v>60359.966666666667</v>
      </c>
      <c r="I45" s="57">
        <f t="shared" si="12"/>
        <v>60437.73333333333</v>
      </c>
      <c r="J45" s="57">
        <f t="shared" si="13"/>
        <v>60515.5</v>
      </c>
      <c r="K45" s="57">
        <f t="shared" si="14"/>
        <v>60593.26666666667</v>
      </c>
      <c r="L45" s="57">
        <f t="shared" si="15"/>
        <v>60671.033333333333</v>
      </c>
      <c r="M45" s="57">
        <f t="shared" si="16"/>
        <v>60748.800000000003</v>
      </c>
      <c r="N45" s="57">
        <f t="shared" si="17"/>
        <v>60826.566666666666</v>
      </c>
      <c r="O45" s="57">
        <f t="shared" si="18"/>
        <v>60904.333333333336</v>
      </c>
      <c r="P45" s="57">
        <f t="shared" si="19"/>
        <v>60982.1</v>
      </c>
      <c r="Q45" s="57">
        <f t="shared" si="20"/>
        <v>61059.866666666669</v>
      </c>
      <c r="R45" s="57">
        <f t="shared" si="21"/>
        <v>61137.633333333331</v>
      </c>
      <c r="S45" s="57">
        <f t="shared" si="22"/>
        <v>61233.783333333333</v>
      </c>
      <c r="T45" s="57">
        <f t="shared" si="23"/>
        <v>61329.933333333334</v>
      </c>
      <c r="U45" s="57">
        <f t="shared" si="24"/>
        <v>61411.48333333333</v>
      </c>
      <c r="V45" s="57">
        <f t="shared" si="25"/>
        <v>61493.033333333333</v>
      </c>
      <c r="W45" s="57">
        <f t="shared" si="26"/>
        <v>61574.583333333336</v>
      </c>
      <c r="X45" s="57">
        <f t="shared" si="27"/>
        <v>61656.133333333331</v>
      </c>
      <c r="Y45" s="57">
        <f t="shared" si="28"/>
        <v>61737.683333333334</v>
      </c>
      <c r="Z45" s="57">
        <f t="shared" si="29"/>
        <v>61819.23333333333</v>
      </c>
      <c r="AA45" s="57">
        <f t="shared" si="30"/>
        <v>61900.783333333333</v>
      </c>
      <c r="AB45" s="57">
        <f t="shared" si="31"/>
        <v>61982.333333333336</v>
      </c>
      <c r="AC45" s="57">
        <f t="shared" si="32"/>
        <v>62063.883333333331</v>
      </c>
      <c r="AD45" s="57">
        <f t="shared" si="33"/>
        <v>62145.433333333334</v>
      </c>
      <c r="AE45" s="57">
        <f t="shared" si="34"/>
        <v>62248.366666666669</v>
      </c>
      <c r="AF45" s="57">
        <f t="shared" si="35"/>
        <v>62351.3</v>
      </c>
      <c r="AG45" s="57">
        <f t="shared" si="36"/>
        <v>62436.95</v>
      </c>
      <c r="AH45" s="57">
        <f t="shared" si="37"/>
        <v>62522.6</v>
      </c>
      <c r="AI45" s="57">
        <f t="shared" si="38"/>
        <v>62608.25</v>
      </c>
      <c r="AJ45" s="57">
        <f t="shared" si="39"/>
        <v>62693.9</v>
      </c>
      <c r="AK45" s="57">
        <f t="shared" si="40"/>
        <v>62779.55</v>
      </c>
      <c r="AL45" s="57">
        <f t="shared" si="41"/>
        <v>62865.2</v>
      </c>
      <c r="AM45" s="57">
        <f t="shared" si="42"/>
        <v>62950.85</v>
      </c>
      <c r="AN45" s="57">
        <f t="shared" si="43"/>
        <v>63036.5</v>
      </c>
      <c r="AO45" s="57">
        <f t="shared" si="44"/>
        <v>63122.15</v>
      </c>
      <c r="AP45" s="57">
        <f t="shared" si="45"/>
        <v>63207.8</v>
      </c>
      <c r="AQ45" s="57">
        <f t="shared" si="46"/>
        <v>63336.05</v>
      </c>
      <c r="AR45" s="57">
        <f t="shared" si="47"/>
        <v>63464.3</v>
      </c>
      <c r="AS45" s="57">
        <f t="shared" si="48"/>
        <v>63572.45</v>
      </c>
      <c r="AT45" s="57">
        <f t="shared" si="49"/>
        <v>63680.6</v>
      </c>
      <c r="AU45" s="57">
        <f t="shared" si="50"/>
        <v>63788.75</v>
      </c>
      <c r="AV45" s="57">
        <f t="shared" si="51"/>
        <v>63896.9</v>
      </c>
      <c r="AW45" s="57">
        <f t="shared" si="52"/>
        <v>64005.05</v>
      </c>
      <c r="AX45" s="57">
        <f t="shared" si="53"/>
        <v>64113.2</v>
      </c>
      <c r="AY45" s="57">
        <f t="shared" si="54"/>
        <v>64221.35</v>
      </c>
      <c r="AZ45" s="57">
        <f t="shared" si="55"/>
        <v>64329.5</v>
      </c>
      <c r="BA45" s="57">
        <f t="shared" si="56"/>
        <v>64437.65</v>
      </c>
      <c r="BB45" s="57">
        <f t="shared" si="57"/>
        <v>64545.8</v>
      </c>
      <c r="BC45" s="57">
        <f t="shared" si="58"/>
        <v>64643.7</v>
      </c>
      <c r="BD45" s="57">
        <f t="shared" si="59"/>
        <v>64741.599999999999</v>
      </c>
      <c r="BE45" s="57">
        <f t="shared" si="60"/>
        <v>64839.5</v>
      </c>
      <c r="BF45" s="57">
        <f t="shared" si="61"/>
        <v>64937.4</v>
      </c>
      <c r="BG45" s="57">
        <f t="shared" si="62"/>
        <v>65035.3</v>
      </c>
      <c r="BH45" s="57">
        <f t="shared" si="63"/>
        <v>65133.2</v>
      </c>
      <c r="BI45" s="57">
        <f t="shared" si="64"/>
        <v>65231.1</v>
      </c>
      <c r="BJ45" s="57">
        <f t="shared" si="65"/>
        <v>65329</v>
      </c>
      <c r="BK45" s="57">
        <f t="shared" si="66"/>
        <v>65426.9</v>
      </c>
      <c r="BL45" s="57">
        <f t="shared" si="67"/>
        <v>65524.800000000003</v>
      </c>
      <c r="BM45" s="57">
        <f t="shared" si="68"/>
        <v>65622.7</v>
      </c>
      <c r="BN45" s="57">
        <f t="shared" si="69"/>
        <v>65720.600000000006</v>
      </c>
      <c r="BO45" s="57">
        <f t="shared" si="70"/>
        <v>65802.96666666666</v>
      </c>
      <c r="BP45" s="57">
        <f t="shared" si="71"/>
        <v>65885.333333333328</v>
      </c>
      <c r="BQ45" s="57">
        <f t="shared" si="72"/>
        <v>65967.7</v>
      </c>
      <c r="BR45" s="57">
        <f t="shared" si="73"/>
        <v>66050.066666666666</v>
      </c>
      <c r="BS45" s="57">
        <f t="shared" si="74"/>
        <v>66132.433333333334</v>
      </c>
      <c r="BT45" s="57">
        <f t="shared" si="75"/>
        <v>66214.8</v>
      </c>
      <c r="BU45" s="57">
        <f t="shared" si="76"/>
        <v>66297.166666666672</v>
      </c>
      <c r="BV45" s="57">
        <f t="shared" si="77"/>
        <v>66379.53333333334</v>
      </c>
      <c r="BW45" s="57">
        <f t="shared" si="78"/>
        <v>66461.899999999994</v>
      </c>
      <c r="BX45" s="57">
        <f t="shared" si="79"/>
        <v>66544.266666666663</v>
      </c>
      <c r="BY45" s="57">
        <f t="shared" si="80"/>
        <v>66626.633333333331</v>
      </c>
      <c r="BZ45" s="57">
        <f t="shared" si="81"/>
        <v>66709</v>
      </c>
      <c r="CA45" s="57">
        <f t="shared" si="82"/>
        <v>66772.983333333337</v>
      </c>
      <c r="CB45" s="57">
        <f t="shared" si="83"/>
        <v>66836.96666666666</v>
      </c>
      <c r="CC45" s="57">
        <f t="shared" si="84"/>
        <v>66900.95</v>
      </c>
      <c r="CD45" s="57">
        <f t="shared" si="85"/>
        <v>66964.933333333334</v>
      </c>
      <c r="CE45" s="57">
        <f t="shared" si="86"/>
        <v>67028.916666666672</v>
      </c>
      <c r="CF45" s="57">
        <f t="shared" si="87"/>
        <v>67092.899999999994</v>
      </c>
      <c r="CG45" s="57">
        <f t="shared" si="88"/>
        <v>67156.883333333331</v>
      </c>
      <c r="CH45" s="57">
        <f t="shared" si="89"/>
        <v>67220.866666666669</v>
      </c>
      <c r="CI45" s="57">
        <f t="shared" si="90"/>
        <v>67284.850000000006</v>
      </c>
      <c r="CJ45" s="57">
        <f t="shared" si="91"/>
        <v>67348.833333333328</v>
      </c>
      <c r="CK45" s="57">
        <f t="shared" si="92"/>
        <v>67412.816666666666</v>
      </c>
      <c r="CL45" s="57">
        <f t="shared" si="93"/>
        <v>67476.800000000003</v>
      </c>
      <c r="CM45" s="57">
        <f t="shared" si="94"/>
        <v>67519.399999999994</v>
      </c>
      <c r="CN45" s="57">
        <f t="shared" si="95"/>
        <v>67562</v>
      </c>
      <c r="CO45" s="57">
        <f t="shared" si="96"/>
        <v>67604.600000000006</v>
      </c>
      <c r="CP45" s="57">
        <f t="shared" si="97"/>
        <v>67647.199999999997</v>
      </c>
      <c r="CQ45" s="57">
        <f t="shared" si="98"/>
        <v>67689.8</v>
      </c>
      <c r="CR45" s="57">
        <f t="shared" si="99"/>
        <v>67732.399999999994</v>
      </c>
      <c r="CS45" s="57">
        <f t="shared" si="100"/>
        <v>67775</v>
      </c>
      <c r="CT45" s="57">
        <f t="shared" si="101"/>
        <v>67817.600000000006</v>
      </c>
      <c r="CU45" s="57">
        <f t="shared" si="102"/>
        <v>67860.2</v>
      </c>
      <c r="CV45" s="57">
        <f t="shared" si="103"/>
        <v>67902.8</v>
      </c>
      <c r="CW45" s="57">
        <f t="shared" si="104"/>
        <v>67945.399999999994</v>
      </c>
      <c r="CX45" s="57">
        <f t="shared" si="105"/>
        <v>67988</v>
      </c>
      <c r="CY45" s="57">
        <f t="shared" si="106"/>
        <v>67988</v>
      </c>
      <c r="CZ45" s="57">
        <f t="shared" si="107"/>
        <v>67988</v>
      </c>
      <c r="DA45" s="57">
        <f t="shared" si="108"/>
        <v>67988</v>
      </c>
      <c r="DB45" s="57">
        <f t="shared" si="109"/>
        <v>67988</v>
      </c>
      <c r="DC45" s="57">
        <f t="shared" si="110"/>
        <v>67988</v>
      </c>
      <c r="DD45" s="57">
        <f t="shared" si="111"/>
        <v>67988</v>
      </c>
      <c r="DE45" s="57">
        <f t="shared" si="112"/>
        <v>67988</v>
      </c>
      <c r="DF45" s="57">
        <f t="shared" si="113"/>
        <v>67988</v>
      </c>
      <c r="DG45" s="57">
        <f t="shared" si="114"/>
        <v>67988</v>
      </c>
      <c r="DH45" s="57">
        <f t="shared" si="115"/>
        <v>67988</v>
      </c>
      <c r="DI45" s="57">
        <f t="shared" si="116"/>
        <v>67988</v>
      </c>
      <c r="DJ45" s="57">
        <f t="shared" si="117"/>
        <v>67988</v>
      </c>
      <c r="DK45" s="57">
        <f t="shared" si="118"/>
        <v>67988</v>
      </c>
      <c r="DL45" s="57">
        <f t="shared" si="119"/>
        <v>67988</v>
      </c>
      <c r="DM45" s="57">
        <f t="shared" si="120"/>
        <v>67988</v>
      </c>
      <c r="DN45" s="57">
        <f t="shared" si="121"/>
        <v>67988</v>
      </c>
      <c r="DO45" s="57">
        <f t="shared" si="122"/>
        <v>67988</v>
      </c>
      <c r="DP45" s="58">
        <f t="shared" si="123"/>
        <v>67988</v>
      </c>
    </row>
    <row r="46" spans="2:123" x14ac:dyDescent="0.3">
      <c r="B46" s="65">
        <v>13</v>
      </c>
      <c r="C46" s="62">
        <f t="shared" si="7"/>
        <v>62530.283333333333</v>
      </c>
      <c r="D46" s="57">
        <f t="shared" si="124"/>
        <v>62602.7</v>
      </c>
      <c r="E46" s="57">
        <f t="shared" si="8"/>
        <v>62675.116666666669</v>
      </c>
      <c r="F46" s="57">
        <f t="shared" si="9"/>
        <v>62747.533333333333</v>
      </c>
      <c r="G46" s="57">
        <f t="shared" si="10"/>
        <v>62836.133333333331</v>
      </c>
      <c r="H46" s="57">
        <f t="shared" si="11"/>
        <v>62924.73333333333</v>
      </c>
      <c r="I46" s="57">
        <f t="shared" si="12"/>
        <v>63005.783333333333</v>
      </c>
      <c r="J46" s="57">
        <f t="shared" si="13"/>
        <v>63086.833333333336</v>
      </c>
      <c r="K46" s="57">
        <f t="shared" si="14"/>
        <v>63167.883333333331</v>
      </c>
      <c r="L46" s="57">
        <f t="shared" si="15"/>
        <v>63248.933333333334</v>
      </c>
      <c r="M46" s="57">
        <f t="shared" si="16"/>
        <v>63329.98333333333</v>
      </c>
      <c r="N46" s="57">
        <f t="shared" si="17"/>
        <v>63411.033333333333</v>
      </c>
      <c r="O46" s="57">
        <f t="shared" si="18"/>
        <v>63492.083333333336</v>
      </c>
      <c r="P46" s="57">
        <f t="shared" si="19"/>
        <v>63573.133333333331</v>
      </c>
      <c r="Q46" s="57">
        <f t="shared" si="20"/>
        <v>63654.183333333334</v>
      </c>
      <c r="R46" s="57">
        <f t="shared" si="21"/>
        <v>63735.23333333333</v>
      </c>
      <c r="S46" s="57">
        <f t="shared" si="22"/>
        <v>63835.45</v>
      </c>
      <c r="T46" s="57">
        <f t="shared" si="23"/>
        <v>63935.666666666664</v>
      </c>
      <c r="U46" s="57">
        <f t="shared" si="24"/>
        <v>64020.666666666664</v>
      </c>
      <c r="V46" s="57">
        <f t="shared" si="25"/>
        <v>64105.666666666664</v>
      </c>
      <c r="W46" s="57">
        <f t="shared" si="26"/>
        <v>64190.666666666664</v>
      </c>
      <c r="X46" s="57">
        <f t="shared" si="27"/>
        <v>64275.666666666664</v>
      </c>
      <c r="Y46" s="57">
        <f t="shared" si="28"/>
        <v>64360.666666666664</v>
      </c>
      <c r="Z46" s="57">
        <f t="shared" si="29"/>
        <v>64445.666666666664</v>
      </c>
      <c r="AA46" s="57">
        <f t="shared" si="30"/>
        <v>64530.666666666664</v>
      </c>
      <c r="AB46" s="57">
        <f t="shared" si="31"/>
        <v>64615.666666666664</v>
      </c>
      <c r="AC46" s="57">
        <f t="shared" si="32"/>
        <v>64700.666666666664</v>
      </c>
      <c r="AD46" s="57">
        <f t="shared" si="33"/>
        <v>64785.666666666664</v>
      </c>
      <c r="AE46" s="57">
        <f t="shared" si="34"/>
        <v>64892.95</v>
      </c>
      <c r="AF46" s="57">
        <f t="shared" si="35"/>
        <v>65000.23333333333</v>
      </c>
      <c r="AG46" s="57">
        <f t="shared" si="36"/>
        <v>65089.5</v>
      </c>
      <c r="AH46" s="57">
        <f t="shared" si="37"/>
        <v>65178.76666666667</v>
      </c>
      <c r="AI46" s="57">
        <f t="shared" si="38"/>
        <v>65268.033333333333</v>
      </c>
      <c r="AJ46" s="57">
        <f t="shared" si="39"/>
        <v>65357.3</v>
      </c>
      <c r="AK46" s="57">
        <f t="shared" si="40"/>
        <v>65446.566666666666</v>
      </c>
      <c r="AL46" s="57">
        <f t="shared" si="41"/>
        <v>65535.833333333336</v>
      </c>
      <c r="AM46" s="57">
        <f t="shared" si="42"/>
        <v>65625.100000000006</v>
      </c>
      <c r="AN46" s="57">
        <f t="shared" si="43"/>
        <v>65714.366666666669</v>
      </c>
      <c r="AO46" s="57">
        <f t="shared" si="44"/>
        <v>65803.633333333331</v>
      </c>
      <c r="AP46" s="57">
        <f t="shared" si="45"/>
        <v>65892.899999999994</v>
      </c>
      <c r="AQ46" s="57">
        <f t="shared" si="46"/>
        <v>66034.916666666672</v>
      </c>
      <c r="AR46" s="57">
        <f t="shared" si="47"/>
        <v>66176.933333333334</v>
      </c>
      <c r="AS46" s="57">
        <f t="shared" si="48"/>
        <v>66298</v>
      </c>
      <c r="AT46" s="57">
        <f t="shared" si="49"/>
        <v>66419.066666666666</v>
      </c>
      <c r="AU46" s="57">
        <f t="shared" si="50"/>
        <v>66540.133333333331</v>
      </c>
      <c r="AV46" s="57">
        <f t="shared" si="51"/>
        <v>66661.2</v>
      </c>
      <c r="AW46" s="57">
        <f t="shared" si="52"/>
        <v>66782.266666666663</v>
      </c>
      <c r="AX46" s="57">
        <f t="shared" si="53"/>
        <v>66903.333333333328</v>
      </c>
      <c r="AY46" s="57">
        <f t="shared" si="54"/>
        <v>67024.399999999994</v>
      </c>
      <c r="AZ46" s="57">
        <f t="shared" si="55"/>
        <v>67145.46666666666</v>
      </c>
      <c r="BA46" s="57">
        <f t="shared" si="56"/>
        <v>67266.53333333334</v>
      </c>
      <c r="BB46" s="57">
        <f t="shared" si="57"/>
        <v>67387.600000000006</v>
      </c>
      <c r="BC46" s="57">
        <f t="shared" si="58"/>
        <v>67497.983333333337</v>
      </c>
      <c r="BD46" s="57">
        <f t="shared" si="59"/>
        <v>67608.366666666669</v>
      </c>
      <c r="BE46" s="57">
        <f t="shared" si="60"/>
        <v>67718.75</v>
      </c>
      <c r="BF46" s="57">
        <f t="shared" si="61"/>
        <v>67829.133333333331</v>
      </c>
      <c r="BG46" s="57">
        <f t="shared" si="62"/>
        <v>67939.516666666663</v>
      </c>
      <c r="BH46" s="57">
        <f t="shared" si="63"/>
        <v>68049.899999999994</v>
      </c>
      <c r="BI46" s="57">
        <f t="shared" si="64"/>
        <v>68160.28333333334</v>
      </c>
      <c r="BJ46" s="57">
        <f t="shared" si="65"/>
        <v>68270.666666666672</v>
      </c>
      <c r="BK46" s="57">
        <f t="shared" si="66"/>
        <v>68381.05</v>
      </c>
      <c r="BL46" s="57">
        <f t="shared" si="67"/>
        <v>68491.433333333334</v>
      </c>
      <c r="BM46" s="57">
        <f t="shared" si="68"/>
        <v>68601.816666666666</v>
      </c>
      <c r="BN46" s="57">
        <f t="shared" si="69"/>
        <v>68712.2</v>
      </c>
      <c r="BO46" s="57">
        <f t="shared" si="70"/>
        <v>68806.399999999994</v>
      </c>
      <c r="BP46" s="57">
        <f t="shared" si="71"/>
        <v>68900.600000000006</v>
      </c>
      <c r="BQ46" s="57">
        <f t="shared" si="72"/>
        <v>68994.8</v>
      </c>
      <c r="BR46" s="57">
        <f t="shared" si="73"/>
        <v>69089</v>
      </c>
      <c r="BS46" s="57">
        <f t="shared" si="74"/>
        <v>69183.199999999997</v>
      </c>
      <c r="BT46" s="57">
        <f t="shared" si="75"/>
        <v>69277.399999999994</v>
      </c>
      <c r="BU46" s="57">
        <f t="shared" si="76"/>
        <v>69371.600000000006</v>
      </c>
      <c r="BV46" s="57">
        <f t="shared" si="77"/>
        <v>69465.8</v>
      </c>
      <c r="BW46" s="57">
        <f t="shared" si="78"/>
        <v>69560</v>
      </c>
      <c r="BX46" s="57">
        <f t="shared" si="79"/>
        <v>69654.2</v>
      </c>
      <c r="BY46" s="57">
        <f t="shared" si="80"/>
        <v>69748.399999999994</v>
      </c>
      <c r="BZ46" s="57">
        <f t="shared" si="81"/>
        <v>69842.600000000006</v>
      </c>
      <c r="CA46" s="57">
        <f t="shared" si="82"/>
        <v>69917.633333333331</v>
      </c>
      <c r="CB46" s="57">
        <f t="shared" si="83"/>
        <v>69992.666666666672</v>
      </c>
      <c r="CC46" s="57">
        <f t="shared" si="84"/>
        <v>70067.7</v>
      </c>
      <c r="CD46" s="57">
        <f t="shared" si="85"/>
        <v>70142.733333333337</v>
      </c>
      <c r="CE46" s="57">
        <f t="shared" si="86"/>
        <v>70217.766666666663</v>
      </c>
      <c r="CF46" s="57">
        <f t="shared" si="87"/>
        <v>70292.800000000003</v>
      </c>
      <c r="CG46" s="57">
        <f t="shared" si="88"/>
        <v>70367.833333333328</v>
      </c>
      <c r="CH46" s="57">
        <f t="shared" si="89"/>
        <v>70442.866666666669</v>
      </c>
      <c r="CI46" s="57">
        <f t="shared" si="90"/>
        <v>70517.899999999994</v>
      </c>
      <c r="CJ46" s="57">
        <f t="shared" si="91"/>
        <v>70592.933333333334</v>
      </c>
      <c r="CK46" s="57">
        <f t="shared" si="92"/>
        <v>70667.96666666666</v>
      </c>
      <c r="CL46" s="57">
        <f t="shared" si="93"/>
        <v>70743</v>
      </c>
      <c r="CM46" s="57">
        <f t="shared" si="94"/>
        <v>70795.75</v>
      </c>
      <c r="CN46" s="57">
        <f t="shared" si="95"/>
        <v>70848.5</v>
      </c>
      <c r="CO46" s="57">
        <f t="shared" si="96"/>
        <v>70901.25</v>
      </c>
      <c r="CP46" s="57">
        <f t="shared" si="97"/>
        <v>70954</v>
      </c>
      <c r="CQ46" s="57">
        <f t="shared" si="98"/>
        <v>71006.75</v>
      </c>
      <c r="CR46" s="57">
        <f t="shared" si="99"/>
        <v>71059.5</v>
      </c>
      <c r="CS46" s="57">
        <f t="shared" si="100"/>
        <v>71112.25</v>
      </c>
      <c r="CT46" s="57">
        <f t="shared" si="101"/>
        <v>71165</v>
      </c>
      <c r="CU46" s="57">
        <f t="shared" si="102"/>
        <v>71217.75</v>
      </c>
      <c r="CV46" s="57">
        <f t="shared" si="103"/>
        <v>71270.5</v>
      </c>
      <c r="CW46" s="57">
        <f t="shared" si="104"/>
        <v>71323.25</v>
      </c>
      <c r="CX46" s="57">
        <f t="shared" si="105"/>
        <v>71376</v>
      </c>
      <c r="CY46" s="57">
        <f t="shared" si="106"/>
        <v>71376</v>
      </c>
      <c r="CZ46" s="57">
        <f t="shared" si="107"/>
        <v>71376</v>
      </c>
      <c r="DA46" s="57">
        <f t="shared" si="108"/>
        <v>71376</v>
      </c>
      <c r="DB46" s="57">
        <f t="shared" si="109"/>
        <v>71376</v>
      </c>
      <c r="DC46" s="57">
        <f t="shared" si="110"/>
        <v>71376</v>
      </c>
      <c r="DD46" s="57">
        <f t="shared" si="111"/>
        <v>71376</v>
      </c>
      <c r="DE46" s="57">
        <f t="shared" si="112"/>
        <v>71376</v>
      </c>
      <c r="DF46" s="57">
        <f t="shared" si="113"/>
        <v>71376</v>
      </c>
      <c r="DG46" s="57">
        <f t="shared" si="114"/>
        <v>71376</v>
      </c>
      <c r="DH46" s="57">
        <f t="shared" si="115"/>
        <v>71376</v>
      </c>
      <c r="DI46" s="57">
        <f t="shared" si="116"/>
        <v>71376</v>
      </c>
      <c r="DJ46" s="57">
        <f t="shared" si="117"/>
        <v>71376</v>
      </c>
      <c r="DK46" s="57">
        <f t="shared" si="118"/>
        <v>71376</v>
      </c>
      <c r="DL46" s="57">
        <f t="shared" si="119"/>
        <v>71376</v>
      </c>
      <c r="DM46" s="57">
        <f t="shared" si="120"/>
        <v>71376</v>
      </c>
      <c r="DN46" s="57">
        <f t="shared" si="121"/>
        <v>71376</v>
      </c>
      <c r="DO46" s="57">
        <f t="shared" si="122"/>
        <v>71376</v>
      </c>
      <c r="DP46" s="58">
        <f t="shared" si="123"/>
        <v>71376</v>
      </c>
    </row>
    <row r="47" spans="2:123" x14ac:dyDescent="0.3">
      <c r="B47" s="65">
        <v>14</v>
      </c>
      <c r="C47" s="62">
        <f t="shared" si="7"/>
        <v>65188.566666666666</v>
      </c>
      <c r="D47" s="57">
        <f t="shared" si="124"/>
        <v>65264.066666666666</v>
      </c>
      <c r="E47" s="57">
        <f t="shared" si="8"/>
        <v>65339.566666666666</v>
      </c>
      <c r="F47" s="57">
        <f t="shared" si="9"/>
        <v>65415.066666666666</v>
      </c>
      <c r="G47" s="57">
        <f t="shared" si="10"/>
        <v>65507.45</v>
      </c>
      <c r="H47" s="57">
        <f t="shared" si="11"/>
        <v>65599.833333333328</v>
      </c>
      <c r="I47" s="57">
        <f t="shared" si="12"/>
        <v>65684.350000000006</v>
      </c>
      <c r="J47" s="57">
        <f t="shared" si="13"/>
        <v>65768.866666666669</v>
      </c>
      <c r="K47" s="57">
        <f t="shared" si="14"/>
        <v>65853.383333333331</v>
      </c>
      <c r="L47" s="57">
        <f t="shared" si="15"/>
        <v>65937.899999999994</v>
      </c>
      <c r="M47" s="57">
        <f t="shared" si="16"/>
        <v>66022.416666666672</v>
      </c>
      <c r="N47" s="57">
        <f t="shared" si="17"/>
        <v>66106.933333333334</v>
      </c>
      <c r="O47" s="57">
        <f t="shared" si="18"/>
        <v>66191.45</v>
      </c>
      <c r="P47" s="57">
        <f t="shared" si="19"/>
        <v>66275.96666666666</v>
      </c>
      <c r="Q47" s="57">
        <f t="shared" si="20"/>
        <v>66360.483333333337</v>
      </c>
      <c r="R47" s="57">
        <f t="shared" si="21"/>
        <v>66445</v>
      </c>
      <c r="S47" s="57">
        <f t="shared" si="22"/>
        <v>66549.5</v>
      </c>
      <c r="T47" s="57">
        <f t="shared" si="23"/>
        <v>66654</v>
      </c>
      <c r="U47" s="57">
        <f t="shared" si="24"/>
        <v>66742.633333333331</v>
      </c>
      <c r="V47" s="57">
        <f t="shared" si="25"/>
        <v>66831.266666666663</v>
      </c>
      <c r="W47" s="57">
        <f t="shared" si="26"/>
        <v>66919.899999999994</v>
      </c>
      <c r="X47" s="57">
        <f t="shared" si="27"/>
        <v>67008.53333333334</v>
      </c>
      <c r="Y47" s="57">
        <f t="shared" si="28"/>
        <v>67097.166666666672</v>
      </c>
      <c r="Z47" s="57">
        <f t="shared" si="29"/>
        <v>67185.8</v>
      </c>
      <c r="AA47" s="57">
        <f t="shared" si="30"/>
        <v>67274.433333333334</v>
      </c>
      <c r="AB47" s="57">
        <f t="shared" si="31"/>
        <v>67363.066666666666</v>
      </c>
      <c r="AC47" s="57">
        <f t="shared" si="32"/>
        <v>67451.7</v>
      </c>
      <c r="AD47" s="57">
        <f t="shared" si="33"/>
        <v>67540.333333333328</v>
      </c>
      <c r="AE47" s="57">
        <f t="shared" si="34"/>
        <v>67652.2</v>
      </c>
      <c r="AF47" s="57">
        <f t="shared" si="35"/>
        <v>67764.066666666666</v>
      </c>
      <c r="AG47" s="57">
        <f t="shared" si="36"/>
        <v>67857.149999999994</v>
      </c>
      <c r="AH47" s="57">
        <f t="shared" si="37"/>
        <v>67950.233333333337</v>
      </c>
      <c r="AI47" s="57">
        <f t="shared" si="38"/>
        <v>68043.316666666666</v>
      </c>
      <c r="AJ47" s="57">
        <f t="shared" si="39"/>
        <v>68136.399999999994</v>
      </c>
      <c r="AK47" s="57">
        <f t="shared" si="40"/>
        <v>68229.483333333337</v>
      </c>
      <c r="AL47" s="57">
        <f t="shared" si="41"/>
        <v>68322.566666666666</v>
      </c>
      <c r="AM47" s="57">
        <f t="shared" si="42"/>
        <v>68415.649999999994</v>
      </c>
      <c r="AN47" s="57">
        <f t="shared" si="43"/>
        <v>68508.733333333337</v>
      </c>
      <c r="AO47" s="57">
        <f t="shared" si="44"/>
        <v>68601.816666666666</v>
      </c>
      <c r="AP47" s="57">
        <f t="shared" si="45"/>
        <v>68694.899999999994</v>
      </c>
      <c r="AQ47" s="57">
        <f t="shared" si="46"/>
        <v>68851.7</v>
      </c>
      <c r="AR47" s="57">
        <f t="shared" si="47"/>
        <v>69008.5</v>
      </c>
      <c r="AS47" s="57">
        <f t="shared" si="48"/>
        <v>69143.45</v>
      </c>
      <c r="AT47" s="57">
        <f t="shared" si="49"/>
        <v>69278.399999999994</v>
      </c>
      <c r="AU47" s="57">
        <f t="shared" si="50"/>
        <v>69413.350000000006</v>
      </c>
      <c r="AV47" s="57">
        <f t="shared" si="51"/>
        <v>69548.3</v>
      </c>
      <c r="AW47" s="57">
        <f t="shared" si="52"/>
        <v>69683.25</v>
      </c>
      <c r="AX47" s="57">
        <f t="shared" si="53"/>
        <v>69818.2</v>
      </c>
      <c r="AY47" s="57">
        <f t="shared" si="54"/>
        <v>69953.149999999994</v>
      </c>
      <c r="AZ47" s="57">
        <f t="shared" si="55"/>
        <v>70088.100000000006</v>
      </c>
      <c r="BA47" s="57">
        <f t="shared" si="56"/>
        <v>70223.05</v>
      </c>
      <c r="BB47" s="57">
        <f t="shared" si="57"/>
        <v>70358</v>
      </c>
      <c r="BC47" s="57">
        <f t="shared" si="58"/>
        <v>70481.816666666666</v>
      </c>
      <c r="BD47" s="57">
        <f t="shared" si="59"/>
        <v>70605.633333333331</v>
      </c>
      <c r="BE47" s="57">
        <f t="shared" si="60"/>
        <v>70729.45</v>
      </c>
      <c r="BF47" s="57">
        <f t="shared" si="61"/>
        <v>70853.266666666663</v>
      </c>
      <c r="BG47" s="57">
        <f t="shared" si="62"/>
        <v>70977.083333333328</v>
      </c>
      <c r="BH47" s="57">
        <f t="shared" si="63"/>
        <v>71100.899999999994</v>
      </c>
      <c r="BI47" s="57">
        <f t="shared" si="64"/>
        <v>71224.71666666666</v>
      </c>
      <c r="BJ47" s="57">
        <f t="shared" si="65"/>
        <v>71348.53333333334</v>
      </c>
      <c r="BK47" s="57">
        <f t="shared" si="66"/>
        <v>71472.350000000006</v>
      </c>
      <c r="BL47" s="57">
        <f t="shared" si="67"/>
        <v>71596.166666666672</v>
      </c>
      <c r="BM47" s="57">
        <f t="shared" si="68"/>
        <v>71719.983333333337</v>
      </c>
      <c r="BN47" s="57">
        <f t="shared" si="69"/>
        <v>71843.8</v>
      </c>
      <c r="BO47" s="57">
        <f t="shared" si="70"/>
        <v>71950.733333333337</v>
      </c>
      <c r="BP47" s="57">
        <f t="shared" si="71"/>
        <v>72057.666666666672</v>
      </c>
      <c r="BQ47" s="57">
        <f t="shared" si="72"/>
        <v>72164.600000000006</v>
      </c>
      <c r="BR47" s="57">
        <f t="shared" si="73"/>
        <v>72271.53333333334</v>
      </c>
      <c r="BS47" s="57">
        <f t="shared" si="74"/>
        <v>72378.46666666666</v>
      </c>
      <c r="BT47" s="57">
        <f t="shared" si="75"/>
        <v>72485.399999999994</v>
      </c>
      <c r="BU47" s="57">
        <f t="shared" si="76"/>
        <v>72592.333333333328</v>
      </c>
      <c r="BV47" s="57">
        <f t="shared" si="77"/>
        <v>72699.266666666663</v>
      </c>
      <c r="BW47" s="57">
        <f t="shared" si="78"/>
        <v>72806.2</v>
      </c>
      <c r="BX47" s="57">
        <f t="shared" si="79"/>
        <v>72913.133333333331</v>
      </c>
      <c r="BY47" s="57">
        <f t="shared" si="80"/>
        <v>73020.066666666666</v>
      </c>
      <c r="BZ47" s="57">
        <f t="shared" si="81"/>
        <v>73127</v>
      </c>
      <c r="CA47" s="57">
        <f t="shared" si="82"/>
        <v>73213.95</v>
      </c>
      <c r="CB47" s="57">
        <f t="shared" si="83"/>
        <v>73300.899999999994</v>
      </c>
      <c r="CC47" s="57">
        <f t="shared" si="84"/>
        <v>73387.850000000006</v>
      </c>
      <c r="CD47" s="57">
        <f t="shared" si="85"/>
        <v>73474.8</v>
      </c>
      <c r="CE47" s="57">
        <f t="shared" si="86"/>
        <v>73561.75</v>
      </c>
      <c r="CF47" s="57">
        <f t="shared" si="87"/>
        <v>73648.7</v>
      </c>
      <c r="CG47" s="57">
        <f t="shared" si="88"/>
        <v>73735.649999999994</v>
      </c>
      <c r="CH47" s="57">
        <f t="shared" si="89"/>
        <v>73822.600000000006</v>
      </c>
      <c r="CI47" s="57">
        <f t="shared" si="90"/>
        <v>73909.55</v>
      </c>
      <c r="CJ47" s="57">
        <f t="shared" si="91"/>
        <v>73996.5</v>
      </c>
      <c r="CK47" s="57">
        <f t="shared" si="92"/>
        <v>74083.45</v>
      </c>
      <c r="CL47" s="57">
        <f t="shared" si="93"/>
        <v>74170.399999999994</v>
      </c>
      <c r="CM47" s="57">
        <f t="shared" si="94"/>
        <v>74234.116666666669</v>
      </c>
      <c r="CN47" s="57">
        <f t="shared" si="95"/>
        <v>74297.833333333328</v>
      </c>
      <c r="CO47" s="57">
        <f t="shared" si="96"/>
        <v>74361.55</v>
      </c>
      <c r="CP47" s="57">
        <f t="shared" si="97"/>
        <v>74425.266666666663</v>
      </c>
      <c r="CQ47" s="57">
        <f t="shared" si="98"/>
        <v>74488.983333333337</v>
      </c>
      <c r="CR47" s="57">
        <f t="shared" si="99"/>
        <v>74552.7</v>
      </c>
      <c r="CS47" s="57">
        <f t="shared" si="100"/>
        <v>74616.416666666672</v>
      </c>
      <c r="CT47" s="57">
        <f t="shared" si="101"/>
        <v>74680.133333333331</v>
      </c>
      <c r="CU47" s="57">
        <f t="shared" si="102"/>
        <v>74743.850000000006</v>
      </c>
      <c r="CV47" s="57">
        <f t="shared" si="103"/>
        <v>74807.566666666666</v>
      </c>
      <c r="CW47" s="57">
        <f t="shared" si="104"/>
        <v>74871.28333333334</v>
      </c>
      <c r="CX47" s="57">
        <f t="shared" si="105"/>
        <v>74935</v>
      </c>
      <c r="CY47" s="57">
        <f t="shared" si="106"/>
        <v>74935</v>
      </c>
      <c r="CZ47" s="57">
        <f t="shared" si="107"/>
        <v>74935</v>
      </c>
      <c r="DA47" s="57">
        <f t="shared" si="108"/>
        <v>74935</v>
      </c>
      <c r="DB47" s="57">
        <f t="shared" si="109"/>
        <v>74935</v>
      </c>
      <c r="DC47" s="57">
        <f t="shared" si="110"/>
        <v>74935</v>
      </c>
      <c r="DD47" s="57">
        <f t="shared" si="111"/>
        <v>74935</v>
      </c>
      <c r="DE47" s="57">
        <f t="shared" si="112"/>
        <v>74935</v>
      </c>
      <c r="DF47" s="57">
        <f t="shared" si="113"/>
        <v>74935</v>
      </c>
      <c r="DG47" s="57">
        <f t="shared" si="114"/>
        <v>74935</v>
      </c>
      <c r="DH47" s="57">
        <f t="shared" si="115"/>
        <v>74935</v>
      </c>
      <c r="DI47" s="57">
        <f t="shared" si="116"/>
        <v>74935</v>
      </c>
      <c r="DJ47" s="57">
        <f t="shared" si="117"/>
        <v>74935</v>
      </c>
      <c r="DK47" s="57">
        <f t="shared" si="118"/>
        <v>74935</v>
      </c>
      <c r="DL47" s="57">
        <f t="shared" si="119"/>
        <v>74935</v>
      </c>
      <c r="DM47" s="57">
        <f t="shared" si="120"/>
        <v>74935</v>
      </c>
      <c r="DN47" s="57">
        <f t="shared" si="121"/>
        <v>74935</v>
      </c>
      <c r="DO47" s="57">
        <f t="shared" si="122"/>
        <v>74935</v>
      </c>
      <c r="DP47" s="58">
        <f t="shared" si="123"/>
        <v>74935</v>
      </c>
    </row>
    <row r="48" spans="2:123" x14ac:dyDescent="0.3">
      <c r="B48" s="65">
        <v>15</v>
      </c>
      <c r="C48" s="62">
        <f t="shared" si="7"/>
        <v>67959.133333333331</v>
      </c>
      <c r="D48" s="57">
        <f t="shared" si="124"/>
        <v>68037.833333333328</v>
      </c>
      <c r="E48" s="57">
        <f t="shared" si="8"/>
        <v>68116.53333333334</v>
      </c>
      <c r="F48" s="57">
        <f t="shared" si="9"/>
        <v>68195.233333333337</v>
      </c>
      <c r="G48" s="57">
        <f t="shared" si="10"/>
        <v>68291.53333333334</v>
      </c>
      <c r="H48" s="57">
        <f t="shared" si="11"/>
        <v>68387.833333333328</v>
      </c>
      <c r="I48" s="57">
        <f t="shared" si="12"/>
        <v>68475.933333333334</v>
      </c>
      <c r="J48" s="57">
        <f t="shared" si="13"/>
        <v>68564.03333333334</v>
      </c>
      <c r="K48" s="57">
        <f t="shared" si="14"/>
        <v>68652.133333333331</v>
      </c>
      <c r="L48" s="57">
        <f t="shared" si="15"/>
        <v>68740.233333333337</v>
      </c>
      <c r="M48" s="57">
        <f t="shared" si="16"/>
        <v>68828.333333333328</v>
      </c>
      <c r="N48" s="57">
        <f t="shared" si="17"/>
        <v>68916.433333333334</v>
      </c>
      <c r="O48" s="57">
        <f t="shared" si="18"/>
        <v>69004.53333333334</v>
      </c>
      <c r="P48" s="57">
        <f t="shared" si="19"/>
        <v>69092.633333333331</v>
      </c>
      <c r="Q48" s="57">
        <f t="shared" si="20"/>
        <v>69180.733333333337</v>
      </c>
      <c r="R48" s="57">
        <f t="shared" si="21"/>
        <v>69268.833333333328</v>
      </c>
      <c r="S48" s="57">
        <f t="shared" si="22"/>
        <v>69377.766666666663</v>
      </c>
      <c r="T48" s="57">
        <f t="shared" si="23"/>
        <v>69486.7</v>
      </c>
      <c r="U48" s="57">
        <f t="shared" si="24"/>
        <v>69579.100000000006</v>
      </c>
      <c r="V48" s="57">
        <f t="shared" si="25"/>
        <v>69671.5</v>
      </c>
      <c r="W48" s="57">
        <f t="shared" si="26"/>
        <v>69763.899999999994</v>
      </c>
      <c r="X48" s="57">
        <f t="shared" si="27"/>
        <v>69856.3</v>
      </c>
      <c r="Y48" s="57">
        <f t="shared" si="28"/>
        <v>69948.7</v>
      </c>
      <c r="Z48" s="57">
        <f t="shared" si="29"/>
        <v>70041.100000000006</v>
      </c>
      <c r="AA48" s="57">
        <f t="shared" si="30"/>
        <v>70133.5</v>
      </c>
      <c r="AB48" s="57">
        <f t="shared" si="31"/>
        <v>70225.899999999994</v>
      </c>
      <c r="AC48" s="57">
        <f t="shared" si="32"/>
        <v>70318.3</v>
      </c>
      <c r="AD48" s="57">
        <f t="shared" si="33"/>
        <v>70410.7</v>
      </c>
      <c r="AE48" s="57">
        <f t="shared" si="34"/>
        <v>70527.333333333328</v>
      </c>
      <c r="AF48" s="57">
        <f t="shared" si="35"/>
        <v>70643.96666666666</v>
      </c>
      <c r="AG48" s="57">
        <f t="shared" si="36"/>
        <v>70741.016666666663</v>
      </c>
      <c r="AH48" s="57">
        <f t="shared" si="37"/>
        <v>70838.066666666666</v>
      </c>
      <c r="AI48" s="57">
        <f t="shared" si="38"/>
        <v>70935.116666666669</v>
      </c>
      <c r="AJ48" s="57">
        <f t="shared" si="39"/>
        <v>71032.166666666672</v>
      </c>
      <c r="AK48" s="57">
        <f t="shared" si="40"/>
        <v>71129.21666666666</v>
      </c>
      <c r="AL48" s="57">
        <f t="shared" si="41"/>
        <v>71226.266666666663</v>
      </c>
      <c r="AM48" s="57">
        <f t="shared" si="42"/>
        <v>71323.316666666666</v>
      </c>
      <c r="AN48" s="57">
        <f t="shared" si="43"/>
        <v>71420.366666666669</v>
      </c>
      <c r="AO48" s="57">
        <f t="shared" si="44"/>
        <v>71517.416666666672</v>
      </c>
      <c r="AP48" s="57">
        <f t="shared" si="45"/>
        <v>71614.46666666666</v>
      </c>
      <c r="AQ48" s="57">
        <f t="shared" si="46"/>
        <v>71787.016666666663</v>
      </c>
      <c r="AR48" s="57">
        <f t="shared" si="47"/>
        <v>71959.566666666666</v>
      </c>
      <c r="AS48" s="57">
        <f t="shared" si="48"/>
        <v>72109.350000000006</v>
      </c>
      <c r="AT48" s="57">
        <f t="shared" si="49"/>
        <v>72259.133333333331</v>
      </c>
      <c r="AU48" s="57">
        <f t="shared" si="50"/>
        <v>72408.916666666672</v>
      </c>
      <c r="AV48" s="57">
        <f t="shared" si="51"/>
        <v>72558.7</v>
      </c>
      <c r="AW48" s="57">
        <f t="shared" si="52"/>
        <v>72708.483333333337</v>
      </c>
      <c r="AX48" s="57">
        <f t="shared" si="53"/>
        <v>72858.266666666663</v>
      </c>
      <c r="AY48" s="57">
        <f t="shared" si="54"/>
        <v>73008.05</v>
      </c>
      <c r="AZ48" s="57">
        <f t="shared" si="55"/>
        <v>73157.833333333328</v>
      </c>
      <c r="BA48" s="57">
        <f t="shared" si="56"/>
        <v>73307.616666666669</v>
      </c>
      <c r="BB48" s="57">
        <f t="shared" si="57"/>
        <v>73457.399999999994</v>
      </c>
      <c r="BC48" s="57">
        <f t="shared" si="58"/>
        <v>73595.566666666666</v>
      </c>
      <c r="BD48" s="57">
        <f t="shared" si="59"/>
        <v>73733.733333333337</v>
      </c>
      <c r="BE48" s="57">
        <f t="shared" si="60"/>
        <v>73871.899999999994</v>
      </c>
      <c r="BF48" s="57">
        <f t="shared" si="61"/>
        <v>74010.066666666666</v>
      </c>
      <c r="BG48" s="57">
        <f t="shared" si="62"/>
        <v>74148.233333333337</v>
      </c>
      <c r="BH48" s="57">
        <f t="shared" si="63"/>
        <v>74286.399999999994</v>
      </c>
      <c r="BI48" s="57">
        <f t="shared" si="64"/>
        <v>74424.566666666666</v>
      </c>
      <c r="BJ48" s="57">
        <f t="shared" si="65"/>
        <v>74562.733333333337</v>
      </c>
      <c r="BK48" s="57">
        <f t="shared" si="66"/>
        <v>74700.899999999994</v>
      </c>
      <c r="BL48" s="57">
        <f t="shared" si="67"/>
        <v>74839.066666666666</v>
      </c>
      <c r="BM48" s="57">
        <f t="shared" si="68"/>
        <v>74977.233333333337</v>
      </c>
      <c r="BN48" s="57">
        <f t="shared" si="69"/>
        <v>75115.399999999994</v>
      </c>
      <c r="BO48" s="57">
        <f t="shared" si="70"/>
        <v>75235.96666666666</v>
      </c>
      <c r="BP48" s="57">
        <f t="shared" si="71"/>
        <v>75356.53333333334</v>
      </c>
      <c r="BQ48" s="57">
        <f t="shared" si="72"/>
        <v>75477.100000000006</v>
      </c>
      <c r="BR48" s="57">
        <f t="shared" si="73"/>
        <v>75597.666666666672</v>
      </c>
      <c r="BS48" s="57">
        <f t="shared" si="74"/>
        <v>75718.233333333337</v>
      </c>
      <c r="BT48" s="57">
        <f t="shared" si="75"/>
        <v>75838.8</v>
      </c>
      <c r="BU48" s="57">
        <f t="shared" si="76"/>
        <v>75959.366666666669</v>
      </c>
      <c r="BV48" s="57">
        <f t="shared" si="77"/>
        <v>76079.933333333334</v>
      </c>
      <c r="BW48" s="57">
        <f t="shared" si="78"/>
        <v>76200.5</v>
      </c>
      <c r="BX48" s="57">
        <f t="shared" si="79"/>
        <v>76321.066666666666</v>
      </c>
      <c r="BY48" s="57">
        <f t="shared" si="80"/>
        <v>76441.633333333331</v>
      </c>
      <c r="BZ48" s="57">
        <f t="shared" si="81"/>
        <v>76562.2</v>
      </c>
      <c r="CA48" s="57">
        <f t="shared" si="82"/>
        <v>76661.933333333334</v>
      </c>
      <c r="CB48" s="57">
        <f t="shared" si="83"/>
        <v>76761.666666666672</v>
      </c>
      <c r="CC48" s="57">
        <f t="shared" si="84"/>
        <v>76861.399999999994</v>
      </c>
      <c r="CD48" s="57">
        <f t="shared" si="85"/>
        <v>76961.133333333331</v>
      </c>
      <c r="CE48" s="57">
        <f t="shared" si="86"/>
        <v>77060.866666666669</v>
      </c>
      <c r="CF48" s="57">
        <f t="shared" si="87"/>
        <v>77160.600000000006</v>
      </c>
      <c r="CG48" s="57">
        <f t="shared" si="88"/>
        <v>77260.333333333328</v>
      </c>
      <c r="CH48" s="57">
        <f t="shared" si="89"/>
        <v>77360.066666666666</v>
      </c>
      <c r="CI48" s="57">
        <f t="shared" si="90"/>
        <v>77459.8</v>
      </c>
      <c r="CJ48" s="57">
        <f t="shared" si="91"/>
        <v>77559.53333333334</v>
      </c>
      <c r="CK48" s="57">
        <f t="shared" si="92"/>
        <v>77659.266666666663</v>
      </c>
      <c r="CL48" s="57">
        <f t="shared" si="93"/>
        <v>77759</v>
      </c>
      <c r="CM48" s="57">
        <f t="shared" si="94"/>
        <v>77834.5</v>
      </c>
      <c r="CN48" s="57">
        <f t="shared" si="95"/>
        <v>77910</v>
      </c>
      <c r="CO48" s="57">
        <f t="shared" si="96"/>
        <v>77985.5</v>
      </c>
      <c r="CP48" s="57">
        <f t="shared" si="97"/>
        <v>78061</v>
      </c>
      <c r="CQ48" s="57">
        <f t="shared" si="98"/>
        <v>78136.5</v>
      </c>
      <c r="CR48" s="57">
        <f t="shared" si="99"/>
        <v>78212</v>
      </c>
      <c r="CS48" s="57">
        <f t="shared" si="100"/>
        <v>78287.5</v>
      </c>
      <c r="CT48" s="57">
        <f t="shared" si="101"/>
        <v>78363</v>
      </c>
      <c r="CU48" s="57">
        <f t="shared" si="102"/>
        <v>78438.5</v>
      </c>
      <c r="CV48" s="57">
        <f t="shared" si="103"/>
        <v>78514</v>
      </c>
      <c r="CW48" s="57">
        <f t="shared" si="104"/>
        <v>78589.5</v>
      </c>
      <c r="CX48" s="57">
        <f t="shared" si="105"/>
        <v>78665</v>
      </c>
      <c r="CY48" s="57">
        <f t="shared" si="106"/>
        <v>78665</v>
      </c>
      <c r="CZ48" s="57">
        <f t="shared" si="107"/>
        <v>78665</v>
      </c>
      <c r="DA48" s="57">
        <f t="shared" si="108"/>
        <v>78665</v>
      </c>
      <c r="DB48" s="57">
        <f t="shared" si="109"/>
        <v>78665</v>
      </c>
      <c r="DC48" s="57">
        <f t="shared" si="110"/>
        <v>78665</v>
      </c>
      <c r="DD48" s="57">
        <f t="shared" si="111"/>
        <v>78665</v>
      </c>
      <c r="DE48" s="57">
        <f t="shared" si="112"/>
        <v>78665</v>
      </c>
      <c r="DF48" s="57">
        <f t="shared" si="113"/>
        <v>78665</v>
      </c>
      <c r="DG48" s="57">
        <f t="shared" si="114"/>
        <v>78665</v>
      </c>
      <c r="DH48" s="57">
        <f t="shared" si="115"/>
        <v>78665</v>
      </c>
      <c r="DI48" s="57">
        <f t="shared" si="116"/>
        <v>78665</v>
      </c>
      <c r="DJ48" s="57">
        <f t="shared" si="117"/>
        <v>78665</v>
      </c>
      <c r="DK48" s="57">
        <f t="shared" si="118"/>
        <v>78665</v>
      </c>
      <c r="DL48" s="57">
        <f t="shared" si="119"/>
        <v>78665</v>
      </c>
      <c r="DM48" s="57">
        <f t="shared" si="120"/>
        <v>78665</v>
      </c>
      <c r="DN48" s="57">
        <f t="shared" si="121"/>
        <v>78665</v>
      </c>
      <c r="DO48" s="57">
        <f t="shared" si="122"/>
        <v>78665</v>
      </c>
      <c r="DP48" s="58">
        <f t="shared" si="123"/>
        <v>78665</v>
      </c>
    </row>
    <row r="49" spans="2:179" x14ac:dyDescent="0.3">
      <c r="B49" s="65">
        <v>16</v>
      </c>
      <c r="C49" s="62">
        <f t="shared" si="7"/>
        <v>70848.03333333334</v>
      </c>
      <c r="D49" s="57">
        <f t="shared" si="124"/>
        <v>70930.066666666666</v>
      </c>
      <c r="E49" s="57">
        <f t="shared" si="8"/>
        <v>71012.100000000006</v>
      </c>
      <c r="F49" s="57">
        <f t="shared" si="9"/>
        <v>71094.133333333331</v>
      </c>
      <c r="G49" s="57">
        <f t="shared" si="10"/>
        <v>71194.5</v>
      </c>
      <c r="H49" s="57">
        <f t="shared" si="11"/>
        <v>71294.866666666669</v>
      </c>
      <c r="I49" s="57">
        <f t="shared" si="12"/>
        <v>71386.683333333334</v>
      </c>
      <c r="J49" s="57">
        <f t="shared" si="13"/>
        <v>71478.5</v>
      </c>
      <c r="K49" s="57">
        <f t="shared" si="14"/>
        <v>71570.316666666666</v>
      </c>
      <c r="L49" s="57">
        <f t="shared" si="15"/>
        <v>71662.133333333331</v>
      </c>
      <c r="M49" s="57">
        <f t="shared" si="16"/>
        <v>71753.95</v>
      </c>
      <c r="N49" s="57">
        <f t="shared" si="17"/>
        <v>71845.766666666663</v>
      </c>
      <c r="O49" s="57">
        <f t="shared" si="18"/>
        <v>71937.583333333328</v>
      </c>
      <c r="P49" s="57">
        <f t="shared" si="19"/>
        <v>72029.399999999994</v>
      </c>
      <c r="Q49" s="57">
        <f t="shared" si="20"/>
        <v>72121.21666666666</v>
      </c>
      <c r="R49" s="57">
        <f t="shared" si="21"/>
        <v>72213.03333333334</v>
      </c>
      <c r="S49" s="57">
        <f t="shared" si="22"/>
        <v>72326.566666666666</v>
      </c>
      <c r="T49" s="57">
        <f t="shared" si="23"/>
        <v>72440.100000000006</v>
      </c>
      <c r="U49" s="57">
        <f t="shared" si="24"/>
        <v>72536.399999999994</v>
      </c>
      <c r="V49" s="57">
        <f t="shared" si="25"/>
        <v>72632.7</v>
      </c>
      <c r="W49" s="57">
        <f t="shared" si="26"/>
        <v>72729</v>
      </c>
      <c r="X49" s="57">
        <f t="shared" si="27"/>
        <v>72825.3</v>
      </c>
      <c r="Y49" s="57">
        <f t="shared" si="28"/>
        <v>72921.600000000006</v>
      </c>
      <c r="Z49" s="57">
        <f t="shared" si="29"/>
        <v>73017.899999999994</v>
      </c>
      <c r="AA49" s="57">
        <f t="shared" si="30"/>
        <v>73114.2</v>
      </c>
      <c r="AB49" s="57">
        <f t="shared" si="31"/>
        <v>73210.5</v>
      </c>
      <c r="AC49" s="57">
        <f t="shared" si="32"/>
        <v>73306.8</v>
      </c>
      <c r="AD49" s="57">
        <f t="shared" si="33"/>
        <v>73403.100000000006</v>
      </c>
      <c r="AE49" s="57">
        <f t="shared" si="34"/>
        <v>73524.649999999994</v>
      </c>
      <c r="AF49" s="57">
        <f t="shared" si="35"/>
        <v>73646.2</v>
      </c>
      <c r="AG49" s="57">
        <f t="shared" si="36"/>
        <v>73747.333333333328</v>
      </c>
      <c r="AH49" s="57">
        <f t="shared" si="37"/>
        <v>73848.46666666666</v>
      </c>
      <c r="AI49" s="57">
        <f t="shared" si="38"/>
        <v>73949.600000000006</v>
      </c>
      <c r="AJ49" s="57">
        <f t="shared" si="39"/>
        <v>74050.733333333337</v>
      </c>
      <c r="AK49" s="57">
        <f t="shared" si="40"/>
        <v>74151.866666666669</v>
      </c>
      <c r="AL49" s="57">
        <f t="shared" si="41"/>
        <v>74253</v>
      </c>
      <c r="AM49" s="57">
        <f t="shared" si="42"/>
        <v>74354.133333333331</v>
      </c>
      <c r="AN49" s="57">
        <f t="shared" si="43"/>
        <v>74455.266666666663</v>
      </c>
      <c r="AO49" s="57">
        <f t="shared" si="44"/>
        <v>74556.399999999994</v>
      </c>
      <c r="AP49" s="57">
        <f t="shared" si="45"/>
        <v>74657.53333333334</v>
      </c>
      <c r="AQ49" s="57">
        <f t="shared" si="46"/>
        <v>74847.116666666669</v>
      </c>
      <c r="AR49" s="57">
        <f t="shared" si="47"/>
        <v>75036.7</v>
      </c>
      <c r="AS49" s="57">
        <f t="shared" si="48"/>
        <v>75202.55</v>
      </c>
      <c r="AT49" s="57">
        <f t="shared" si="49"/>
        <v>75368.399999999994</v>
      </c>
      <c r="AU49" s="57">
        <f t="shared" si="50"/>
        <v>75534.25</v>
      </c>
      <c r="AV49" s="57">
        <f t="shared" si="51"/>
        <v>75700.100000000006</v>
      </c>
      <c r="AW49" s="57">
        <f t="shared" si="52"/>
        <v>75865.95</v>
      </c>
      <c r="AX49" s="57">
        <f t="shared" si="53"/>
        <v>76031.8</v>
      </c>
      <c r="AY49" s="57">
        <f t="shared" si="54"/>
        <v>76197.649999999994</v>
      </c>
      <c r="AZ49" s="57">
        <f t="shared" si="55"/>
        <v>76363.5</v>
      </c>
      <c r="BA49" s="57">
        <f t="shared" si="56"/>
        <v>76529.350000000006</v>
      </c>
      <c r="BB49" s="57">
        <f t="shared" si="57"/>
        <v>76695.199999999997</v>
      </c>
      <c r="BC49" s="57">
        <f t="shared" si="58"/>
        <v>76848.95</v>
      </c>
      <c r="BD49" s="57">
        <f t="shared" si="59"/>
        <v>77002.7</v>
      </c>
      <c r="BE49" s="57">
        <f t="shared" si="60"/>
        <v>77156.45</v>
      </c>
      <c r="BF49" s="57">
        <f t="shared" si="61"/>
        <v>77310.2</v>
      </c>
      <c r="BG49" s="57">
        <f t="shared" si="62"/>
        <v>77463.95</v>
      </c>
      <c r="BH49" s="57">
        <f t="shared" si="63"/>
        <v>77617.7</v>
      </c>
      <c r="BI49" s="57">
        <f t="shared" si="64"/>
        <v>77771.45</v>
      </c>
      <c r="BJ49" s="57">
        <f t="shared" si="65"/>
        <v>77925.2</v>
      </c>
      <c r="BK49" s="57">
        <f t="shared" si="66"/>
        <v>78078.95</v>
      </c>
      <c r="BL49" s="57">
        <f t="shared" si="67"/>
        <v>78232.7</v>
      </c>
      <c r="BM49" s="57">
        <f t="shared" si="68"/>
        <v>78386.45</v>
      </c>
      <c r="BN49" s="57">
        <f t="shared" si="69"/>
        <v>78540.2</v>
      </c>
      <c r="BO49" s="57">
        <f t="shared" si="70"/>
        <v>78675.616666666669</v>
      </c>
      <c r="BP49" s="57">
        <f t="shared" si="71"/>
        <v>78811.03333333334</v>
      </c>
      <c r="BQ49" s="57">
        <f t="shared" si="72"/>
        <v>78946.45</v>
      </c>
      <c r="BR49" s="57">
        <f t="shared" si="73"/>
        <v>79081.866666666669</v>
      </c>
      <c r="BS49" s="57">
        <f t="shared" si="74"/>
        <v>79217.28333333334</v>
      </c>
      <c r="BT49" s="57">
        <f t="shared" si="75"/>
        <v>79352.7</v>
      </c>
      <c r="BU49" s="57">
        <f t="shared" si="76"/>
        <v>79488.116666666669</v>
      </c>
      <c r="BV49" s="57">
        <f t="shared" si="77"/>
        <v>79623.53333333334</v>
      </c>
      <c r="BW49" s="57">
        <f t="shared" si="78"/>
        <v>79758.95</v>
      </c>
      <c r="BX49" s="57">
        <f t="shared" si="79"/>
        <v>79894.366666666669</v>
      </c>
      <c r="BY49" s="57">
        <f t="shared" si="80"/>
        <v>80029.78333333334</v>
      </c>
      <c r="BZ49" s="57">
        <f t="shared" si="81"/>
        <v>80165.2</v>
      </c>
      <c r="CA49" s="57">
        <f t="shared" si="82"/>
        <v>80278.899999999994</v>
      </c>
      <c r="CB49" s="57">
        <f t="shared" si="83"/>
        <v>80392.600000000006</v>
      </c>
      <c r="CC49" s="57">
        <f t="shared" si="84"/>
        <v>80506.3</v>
      </c>
      <c r="CD49" s="57">
        <f t="shared" si="85"/>
        <v>80620</v>
      </c>
      <c r="CE49" s="57">
        <f t="shared" si="86"/>
        <v>80733.7</v>
      </c>
      <c r="CF49" s="57">
        <f t="shared" si="87"/>
        <v>80847.399999999994</v>
      </c>
      <c r="CG49" s="57">
        <f t="shared" si="88"/>
        <v>80961.100000000006</v>
      </c>
      <c r="CH49" s="57">
        <f t="shared" si="89"/>
        <v>81074.8</v>
      </c>
      <c r="CI49" s="57">
        <f t="shared" si="90"/>
        <v>81188.5</v>
      </c>
      <c r="CJ49" s="57">
        <f t="shared" si="91"/>
        <v>81302.2</v>
      </c>
      <c r="CK49" s="57">
        <f t="shared" si="92"/>
        <v>81415.899999999994</v>
      </c>
      <c r="CL49" s="57">
        <f t="shared" si="93"/>
        <v>81529.600000000006</v>
      </c>
      <c r="CM49" s="57">
        <f t="shared" si="94"/>
        <v>81618.05</v>
      </c>
      <c r="CN49" s="57">
        <f t="shared" si="95"/>
        <v>81706.5</v>
      </c>
      <c r="CO49" s="57">
        <f t="shared" si="96"/>
        <v>81794.95</v>
      </c>
      <c r="CP49" s="57">
        <f t="shared" si="97"/>
        <v>81883.399999999994</v>
      </c>
      <c r="CQ49" s="57">
        <f t="shared" si="98"/>
        <v>81971.850000000006</v>
      </c>
      <c r="CR49" s="57">
        <f t="shared" si="99"/>
        <v>82060.3</v>
      </c>
      <c r="CS49" s="57">
        <f t="shared" si="100"/>
        <v>82148.75</v>
      </c>
      <c r="CT49" s="57">
        <f t="shared" si="101"/>
        <v>82237.2</v>
      </c>
      <c r="CU49" s="57">
        <f t="shared" si="102"/>
        <v>82325.649999999994</v>
      </c>
      <c r="CV49" s="57">
        <f t="shared" si="103"/>
        <v>82414.100000000006</v>
      </c>
      <c r="CW49" s="57">
        <f t="shared" si="104"/>
        <v>82502.55</v>
      </c>
      <c r="CX49" s="57">
        <f t="shared" si="105"/>
        <v>82591</v>
      </c>
      <c r="CY49" s="57">
        <f t="shared" si="106"/>
        <v>82591</v>
      </c>
      <c r="CZ49" s="57">
        <f t="shared" si="107"/>
        <v>82591</v>
      </c>
      <c r="DA49" s="57">
        <f t="shared" si="108"/>
        <v>82591</v>
      </c>
      <c r="DB49" s="57">
        <f t="shared" si="109"/>
        <v>82591</v>
      </c>
      <c r="DC49" s="57">
        <f t="shared" si="110"/>
        <v>82591</v>
      </c>
      <c r="DD49" s="57">
        <f t="shared" si="111"/>
        <v>82591</v>
      </c>
      <c r="DE49" s="57">
        <f t="shared" si="112"/>
        <v>82591</v>
      </c>
      <c r="DF49" s="57">
        <f t="shared" si="113"/>
        <v>82591</v>
      </c>
      <c r="DG49" s="57">
        <f t="shared" si="114"/>
        <v>82591</v>
      </c>
      <c r="DH49" s="57">
        <f t="shared" si="115"/>
        <v>82591</v>
      </c>
      <c r="DI49" s="57">
        <f t="shared" si="116"/>
        <v>82591</v>
      </c>
      <c r="DJ49" s="57">
        <f t="shared" si="117"/>
        <v>82591</v>
      </c>
      <c r="DK49" s="57">
        <f t="shared" si="118"/>
        <v>82591</v>
      </c>
      <c r="DL49" s="57">
        <f t="shared" si="119"/>
        <v>82591</v>
      </c>
      <c r="DM49" s="57">
        <f t="shared" si="120"/>
        <v>82591</v>
      </c>
      <c r="DN49" s="57">
        <f t="shared" si="121"/>
        <v>82591</v>
      </c>
      <c r="DO49" s="57">
        <f t="shared" si="122"/>
        <v>82591</v>
      </c>
      <c r="DP49" s="58">
        <f t="shared" si="123"/>
        <v>82591</v>
      </c>
    </row>
    <row r="50" spans="2:179" x14ac:dyDescent="0.3">
      <c r="B50" s="65">
        <v>17</v>
      </c>
      <c r="C50" s="62">
        <f t="shared" si="7"/>
        <v>73860.566666666666</v>
      </c>
      <c r="D50" s="57">
        <f t="shared" si="124"/>
        <v>73946.100000000006</v>
      </c>
      <c r="E50" s="57">
        <f t="shared" si="8"/>
        <v>74031.633333333331</v>
      </c>
      <c r="F50" s="57">
        <f t="shared" si="9"/>
        <v>74117.166666666672</v>
      </c>
      <c r="G50" s="57">
        <f t="shared" si="10"/>
        <v>74221.816666666666</v>
      </c>
      <c r="H50" s="57">
        <f t="shared" si="11"/>
        <v>74326.46666666666</v>
      </c>
      <c r="I50" s="57">
        <f t="shared" si="12"/>
        <v>74422.2</v>
      </c>
      <c r="J50" s="57">
        <f t="shared" si="13"/>
        <v>74517.933333333334</v>
      </c>
      <c r="K50" s="57">
        <f t="shared" si="14"/>
        <v>74613.666666666672</v>
      </c>
      <c r="L50" s="57">
        <f t="shared" si="15"/>
        <v>74709.399999999994</v>
      </c>
      <c r="M50" s="57">
        <f t="shared" si="16"/>
        <v>74805.133333333331</v>
      </c>
      <c r="N50" s="57">
        <f t="shared" si="17"/>
        <v>74900.866666666669</v>
      </c>
      <c r="O50" s="57">
        <f t="shared" si="18"/>
        <v>74996.600000000006</v>
      </c>
      <c r="P50" s="57">
        <f t="shared" si="19"/>
        <v>75092.333333333328</v>
      </c>
      <c r="Q50" s="57">
        <f t="shared" si="20"/>
        <v>75188.066666666666</v>
      </c>
      <c r="R50" s="57">
        <f t="shared" si="21"/>
        <v>75283.8</v>
      </c>
      <c r="S50" s="57">
        <f t="shared" si="22"/>
        <v>75402.183333333334</v>
      </c>
      <c r="T50" s="57">
        <f t="shared" si="23"/>
        <v>75520.566666666666</v>
      </c>
      <c r="U50" s="57">
        <f t="shared" si="24"/>
        <v>75620.983333333337</v>
      </c>
      <c r="V50" s="57">
        <f t="shared" si="25"/>
        <v>75721.399999999994</v>
      </c>
      <c r="W50" s="57">
        <f t="shared" si="26"/>
        <v>75821.816666666666</v>
      </c>
      <c r="X50" s="57">
        <f t="shared" si="27"/>
        <v>75922.233333333337</v>
      </c>
      <c r="Y50" s="57">
        <f t="shared" si="28"/>
        <v>76022.649999999994</v>
      </c>
      <c r="Z50" s="57">
        <f t="shared" si="29"/>
        <v>76123.066666666666</v>
      </c>
      <c r="AA50" s="57">
        <f t="shared" si="30"/>
        <v>76223.483333333337</v>
      </c>
      <c r="AB50" s="57">
        <f t="shared" si="31"/>
        <v>76323.899999999994</v>
      </c>
      <c r="AC50" s="57">
        <f t="shared" si="32"/>
        <v>76424.316666666666</v>
      </c>
      <c r="AD50" s="57">
        <f t="shared" si="33"/>
        <v>76524.733333333337</v>
      </c>
      <c r="AE50" s="57">
        <f t="shared" si="34"/>
        <v>76651.483333333337</v>
      </c>
      <c r="AF50" s="57">
        <f t="shared" si="35"/>
        <v>76778.233333333337</v>
      </c>
      <c r="AG50" s="57">
        <f t="shared" si="36"/>
        <v>76883.7</v>
      </c>
      <c r="AH50" s="57">
        <f t="shared" si="37"/>
        <v>76989.166666666672</v>
      </c>
      <c r="AI50" s="57">
        <f t="shared" si="38"/>
        <v>77094.633333333331</v>
      </c>
      <c r="AJ50" s="57">
        <f t="shared" si="39"/>
        <v>77200.100000000006</v>
      </c>
      <c r="AK50" s="57">
        <f t="shared" si="40"/>
        <v>77305.566666666666</v>
      </c>
      <c r="AL50" s="57">
        <f t="shared" si="41"/>
        <v>77411.03333333334</v>
      </c>
      <c r="AM50" s="57">
        <f t="shared" si="42"/>
        <v>77516.5</v>
      </c>
      <c r="AN50" s="57">
        <f t="shared" si="43"/>
        <v>77621.96666666666</v>
      </c>
      <c r="AO50" s="57">
        <f t="shared" si="44"/>
        <v>77727.433333333334</v>
      </c>
      <c r="AP50" s="57">
        <f t="shared" si="45"/>
        <v>77832.899999999994</v>
      </c>
      <c r="AQ50" s="57">
        <f t="shared" si="46"/>
        <v>78040.71666666666</v>
      </c>
      <c r="AR50" s="57">
        <f t="shared" si="47"/>
        <v>78248.53333333334</v>
      </c>
      <c r="AS50" s="57">
        <f t="shared" si="48"/>
        <v>78431.600000000006</v>
      </c>
      <c r="AT50" s="57">
        <f t="shared" si="49"/>
        <v>78614.666666666672</v>
      </c>
      <c r="AU50" s="57">
        <f t="shared" si="50"/>
        <v>78797.733333333337</v>
      </c>
      <c r="AV50" s="57">
        <f t="shared" si="51"/>
        <v>78980.800000000003</v>
      </c>
      <c r="AW50" s="57">
        <f t="shared" si="52"/>
        <v>79163.866666666669</v>
      </c>
      <c r="AX50" s="57">
        <f t="shared" si="53"/>
        <v>79346.933333333334</v>
      </c>
      <c r="AY50" s="57">
        <f t="shared" si="54"/>
        <v>79530</v>
      </c>
      <c r="AZ50" s="57">
        <f t="shared" si="55"/>
        <v>79713.066666666666</v>
      </c>
      <c r="BA50" s="57">
        <f t="shared" si="56"/>
        <v>79896.133333333331</v>
      </c>
      <c r="BB50" s="57">
        <f t="shared" si="57"/>
        <v>80079.199999999997</v>
      </c>
      <c r="BC50" s="57">
        <f t="shared" si="58"/>
        <v>80249.649999999994</v>
      </c>
      <c r="BD50" s="57">
        <f t="shared" si="59"/>
        <v>80420.100000000006</v>
      </c>
      <c r="BE50" s="57">
        <f t="shared" si="60"/>
        <v>80590.55</v>
      </c>
      <c r="BF50" s="57">
        <f t="shared" si="61"/>
        <v>80761</v>
      </c>
      <c r="BG50" s="57">
        <f t="shared" si="62"/>
        <v>80931.45</v>
      </c>
      <c r="BH50" s="57">
        <f t="shared" si="63"/>
        <v>81101.899999999994</v>
      </c>
      <c r="BI50" s="57">
        <f t="shared" si="64"/>
        <v>81272.350000000006</v>
      </c>
      <c r="BJ50" s="57">
        <f t="shared" si="65"/>
        <v>81442.8</v>
      </c>
      <c r="BK50" s="57">
        <f t="shared" si="66"/>
        <v>81613.25</v>
      </c>
      <c r="BL50" s="57">
        <f t="shared" si="67"/>
        <v>81783.7</v>
      </c>
      <c r="BM50" s="57">
        <f t="shared" si="68"/>
        <v>81954.149999999994</v>
      </c>
      <c r="BN50" s="57">
        <f t="shared" si="69"/>
        <v>82124.600000000006</v>
      </c>
      <c r="BO50" s="57">
        <f t="shared" si="70"/>
        <v>82275.933333333334</v>
      </c>
      <c r="BP50" s="57">
        <f>AVERAGE(BP77:DW77)</f>
        <v>82427.266666666663</v>
      </c>
      <c r="BQ50" s="57">
        <f t="shared" si="72"/>
        <v>82578.600000000006</v>
      </c>
      <c r="BR50" s="57">
        <f t="shared" si="73"/>
        <v>82729.933333333334</v>
      </c>
      <c r="BS50" s="57">
        <f t="shared" si="74"/>
        <v>82881.266666666663</v>
      </c>
      <c r="BT50" s="57">
        <f t="shared" si="75"/>
        <v>83032.600000000006</v>
      </c>
      <c r="BU50" s="57">
        <f t="shared" si="76"/>
        <v>83183.933333333334</v>
      </c>
      <c r="BV50" s="57">
        <f t="shared" si="77"/>
        <v>83335.266666666663</v>
      </c>
      <c r="BW50" s="57">
        <f t="shared" si="78"/>
        <v>83486.600000000006</v>
      </c>
      <c r="BX50" s="57">
        <f t="shared" si="79"/>
        <v>83637.933333333334</v>
      </c>
      <c r="BY50" s="57">
        <f t="shared" si="80"/>
        <v>83789.266666666663</v>
      </c>
      <c r="BZ50" s="57">
        <f t="shared" si="81"/>
        <v>83940.6</v>
      </c>
      <c r="CA50" s="57">
        <f t="shared" si="82"/>
        <v>84069.28333333334</v>
      </c>
      <c r="CB50" s="57">
        <f t="shared" si="83"/>
        <v>84197.96666666666</v>
      </c>
      <c r="CC50" s="57">
        <f t="shared" si="84"/>
        <v>84326.65</v>
      </c>
      <c r="CD50" s="57">
        <f t="shared" si="85"/>
        <v>84455.333333333328</v>
      </c>
      <c r="CE50" s="57">
        <f t="shared" si="86"/>
        <v>84584.016666666663</v>
      </c>
      <c r="CF50" s="57">
        <f t="shared" si="87"/>
        <v>84712.7</v>
      </c>
      <c r="CG50" s="57">
        <f t="shared" si="88"/>
        <v>84841.383333333331</v>
      </c>
      <c r="CH50" s="57">
        <f t="shared" si="89"/>
        <v>84970.066666666666</v>
      </c>
      <c r="CI50" s="57">
        <f t="shared" si="90"/>
        <v>85098.75</v>
      </c>
      <c r="CJ50" s="57">
        <f t="shared" si="91"/>
        <v>85227.433333333334</v>
      </c>
      <c r="CK50" s="57">
        <f t="shared" si="92"/>
        <v>85356.116666666669</v>
      </c>
      <c r="CL50" s="57">
        <f t="shared" si="93"/>
        <v>85484.800000000003</v>
      </c>
      <c r="CM50" s="57">
        <f t="shared" si="94"/>
        <v>85587.15</v>
      </c>
      <c r="CN50" s="57">
        <f>AVERAGE(CM77:ET77)</f>
        <v>85587.15</v>
      </c>
      <c r="CO50" s="57">
        <f t="shared" si="96"/>
        <v>85791.85</v>
      </c>
      <c r="CP50" s="57">
        <f t="shared" si="97"/>
        <v>85894.2</v>
      </c>
      <c r="CQ50" s="57">
        <f t="shared" si="98"/>
        <v>85996.55</v>
      </c>
      <c r="CR50" s="57">
        <f t="shared" si="99"/>
        <v>86098.9</v>
      </c>
      <c r="CS50" s="57">
        <f t="shared" si="100"/>
        <v>86201.25</v>
      </c>
      <c r="CT50" s="57">
        <f t="shared" si="101"/>
        <v>86303.6</v>
      </c>
      <c r="CU50" s="57">
        <f t="shared" si="102"/>
        <v>86405.95</v>
      </c>
      <c r="CV50" s="57">
        <f t="shared" si="103"/>
        <v>86508.3</v>
      </c>
      <c r="CW50" s="57">
        <f t="shared" si="104"/>
        <v>86610.65</v>
      </c>
      <c r="CX50" s="57">
        <f t="shared" si="105"/>
        <v>86713</v>
      </c>
      <c r="CY50" s="57">
        <f t="shared" si="106"/>
        <v>86713</v>
      </c>
      <c r="CZ50" s="57">
        <f t="shared" si="107"/>
        <v>86713</v>
      </c>
      <c r="DA50" s="57">
        <f t="shared" si="108"/>
        <v>86713</v>
      </c>
      <c r="DB50" s="57">
        <f t="shared" si="109"/>
        <v>86713</v>
      </c>
      <c r="DC50" s="57">
        <f t="shared" si="110"/>
        <v>86713</v>
      </c>
      <c r="DD50" s="57">
        <f t="shared" si="111"/>
        <v>86713</v>
      </c>
      <c r="DE50" s="57">
        <f t="shared" si="112"/>
        <v>86713</v>
      </c>
      <c r="DF50" s="57">
        <f t="shared" si="113"/>
        <v>86713</v>
      </c>
      <c r="DG50" s="57">
        <f t="shared" si="114"/>
        <v>86713</v>
      </c>
      <c r="DH50" s="57">
        <f t="shared" si="115"/>
        <v>86713</v>
      </c>
      <c r="DI50" s="57">
        <f t="shared" si="116"/>
        <v>86713</v>
      </c>
      <c r="DJ50" s="57">
        <f t="shared" si="117"/>
        <v>86713</v>
      </c>
      <c r="DK50" s="57">
        <f t="shared" si="118"/>
        <v>86713</v>
      </c>
      <c r="DL50" s="57">
        <f t="shared" si="119"/>
        <v>86713</v>
      </c>
      <c r="DM50" s="57">
        <f t="shared" si="120"/>
        <v>86713</v>
      </c>
      <c r="DN50" s="57">
        <f t="shared" si="121"/>
        <v>86713</v>
      </c>
      <c r="DO50" s="57">
        <f t="shared" si="122"/>
        <v>86713</v>
      </c>
      <c r="DP50" s="58">
        <f t="shared" si="123"/>
        <v>86713</v>
      </c>
    </row>
    <row r="51" spans="2:179" x14ac:dyDescent="0.3">
      <c r="B51" s="65">
        <v>18</v>
      </c>
      <c r="C51" s="62">
        <f t="shared" si="7"/>
        <v>75062.116666666669</v>
      </c>
      <c r="D51" s="57">
        <f t="shared" si="124"/>
        <v>75149.066666666666</v>
      </c>
      <c r="E51" s="57">
        <f t="shared" si="8"/>
        <v>75236.016666666663</v>
      </c>
      <c r="F51" s="57">
        <f t="shared" si="9"/>
        <v>75322.96666666666</v>
      </c>
      <c r="G51" s="57">
        <f t="shared" si="10"/>
        <v>75429.350000000006</v>
      </c>
      <c r="H51" s="57">
        <f t="shared" si="11"/>
        <v>75535.733333333337</v>
      </c>
      <c r="I51" s="57">
        <f t="shared" si="12"/>
        <v>75633.05</v>
      </c>
      <c r="J51" s="57">
        <f t="shared" si="13"/>
        <v>75730.366666666669</v>
      </c>
      <c r="K51" s="57">
        <f t="shared" si="14"/>
        <v>75827.683333333334</v>
      </c>
      <c r="L51" s="57">
        <f t="shared" si="15"/>
        <v>75925</v>
      </c>
      <c r="M51" s="57">
        <f t="shared" si="16"/>
        <v>76022.316666666666</v>
      </c>
      <c r="N51" s="57">
        <f t="shared" si="17"/>
        <v>76119.633333333331</v>
      </c>
      <c r="O51" s="57">
        <f t="shared" si="18"/>
        <v>76216.95</v>
      </c>
      <c r="P51" s="57">
        <f t="shared" si="19"/>
        <v>76314.266666666663</v>
      </c>
      <c r="Q51" s="57">
        <f t="shared" si="20"/>
        <v>76411.583333333328</v>
      </c>
      <c r="R51" s="57">
        <f t="shared" si="21"/>
        <v>76508.899999999994</v>
      </c>
      <c r="S51" s="57">
        <f t="shared" si="22"/>
        <v>76629.233333333337</v>
      </c>
      <c r="T51" s="57">
        <f t="shared" si="23"/>
        <v>76749.566666666666</v>
      </c>
      <c r="U51" s="57">
        <f t="shared" si="24"/>
        <v>76851.633333333331</v>
      </c>
      <c r="V51" s="57">
        <f t="shared" si="25"/>
        <v>76953.7</v>
      </c>
      <c r="W51" s="57">
        <f t="shared" si="26"/>
        <v>77055.766666666663</v>
      </c>
      <c r="X51" s="57">
        <f t="shared" si="27"/>
        <v>77157.833333333328</v>
      </c>
      <c r="Y51" s="57">
        <f t="shared" si="28"/>
        <v>77259.899999999994</v>
      </c>
      <c r="Z51" s="57">
        <f t="shared" si="29"/>
        <v>77361.96666666666</v>
      </c>
      <c r="AA51" s="57">
        <f t="shared" si="30"/>
        <v>77464.03333333334</v>
      </c>
      <c r="AB51" s="57">
        <f t="shared" si="31"/>
        <v>77566.100000000006</v>
      </c>
      <c r="AC51" s="57">
        <f t="shared" si="32"/>
        <v>77668.166666666672</v>
      </c>
      <c r="AD51" s="57">
        <f t="shared" si="33"/>
        <v>77770.233333333337</v>
      </c>
      <c r="AE51" s="57">
        <f t="shared" si="34"/>
        <v>77899.066666666666</v>
      </c>
      <c r="AF51" s="57">
        <f t="shared" si="35"/>
        <v>78027.899999999994</v>
      </c>
      <c r="AG51" s="57">
        <f t="shared" si="36"/>
        <v>78135.100000000006</v>
      </c>
      <c r="AH51" s="57">
        <f t="shared" si="37"/>
        <v>78242.3</v>
      </c>
      <c r="AI51" s="57">
        <f t="shared" si="38"/>
        <v>78349.5</v>
      </c>
      <c r="AJ51" s="57">
        <f t="shared" si="39"/>
        <v>78456.7</v>
      </c>
      <c r="AK51" s="57">
        <f t="shared" si="40"/>
        <v>78563.899999999994</v>
      </c>
      <c r="AL51" s="57">
        <f t="shared" si="41"/>
        <v>78671.100000000006</v>
      </c>
      <c r="AM51" s="57">
        <f t="shared" si="42"/>
        <v>78778.3</v>
      </c>
      <c r="AN51" s="57">
        <f t="shared" si="43"/>
        <v>78885.5</v>
      </c>
      <c r="AO51" s="57">
        <f t="shared" si="44"/>
        <v>78992.7</v>
      </c>
      <c r="AP51" s="57">
        <f t="shared" si="45"/>
        <v>79099.899999999994</v>
      </c>
      <c r="AQ51" s="57">
        <f t="shared" si="46"/>
        <v>79311.133333333331</v>
      </c>
      <c r="AR51" s="57">
        <f t="shared" si="47"/>
        <v>79522.366666666669</v>
      </c>
      <c r="AS51" s="57">
        <f t="shared" si="48"/>
        <v>79708.45</v>
      </c>
      <c r="AT51" s="57">
        <f t="shared" si="49"/>
        <v>79894.53333333334</v>
      </c>
      <c r="AU51" s="57">
        <f t="shared" si="50"/>
        <v>80080.616666666669</v>
      </c>
      <c r="AV51" s="57">
        <f t="shared" si="51"/>
        <v>80266.7</v>
      </c>
      <c r="AW51" s="57">
        <f t="shared" si="52"/>
        <v>80452.78333333334</v>
      </c>
      <c r="AX51" s="57">
        <f t="shared" si="53"/>
        <v>80638.866666666669</v>
      </c>
      <c r="AY51" s="57">
        <f t="shared" si="54"/>
        <v>80824.95</v>
      </c>
      <c r="AZ51" s="57">
        <f t="shared" si="55"/>
        <v>81011.03333333334</v>
      </c>
      <c r="BA51" s="57">
        <f t="shared" si="56"/>
        <v>81197.116666666669</v>
      </c>
      <c r="BB51" s="57">
        <f t="shared" si="57"/>
        <v>81383.199999999997</v>
      </c>
      <c r="BC51" s="57">
        <f t="shared" si="58"/>
        <v>81556.45</v>
      </c>
      <c r="BD51" s="57">
        <f t="shared" si="59"/>
        <v>81729.7</v>
      </c>
      <c r="BE51" s="57">
        <f t="shared" si="60"/>
        <v>81902.95</v>
      </c>
      <c r="BF51" s="57">
        <f t="shared" si="61"/>
        <v>82076.2</v>
      </c>
      <c r="BG51" s="57">
        <f t="shared" si="62"/>
        <v>82249.45</v>
      </c>
      <c r="BH51" s="57">
        <f t="shared" si="63"/>
        <v>82422.7</v>
      </c>
      <c r="BI51" s="57">
        <f t="shared" si="64"/>
        <v>82595.95</v>
      </c>
      <c r="BJ51" s="57">
        <f t="shared" si="65"/>
        <v>82769.2</v>
      </c>
      <c r="BK51" s="57">
        <f t="shared" si="66"/>
        <v>82942.45</v>
      </c>
      <c r="BL51" s="57">
        <f t="shared" si="67"/>
        <v>83115.7</v>
      </c>
      <c r="BM51" s="57">
        <f t="shared" si="68"/>
        <v>83288.95</v>
      </c>
      <c r="BN51" s="57">
        <f t="shared" si="69"/>
        <v>83462.2</v>
      </c>
      <c r="BO51" s="57">
        <f t="shared" si="70"/>
        <v>83616.016666666663</v>
      </c>
      <c r="BP51" s="57">
        <f t="shared" si="71"/>
        <v>83769.833333333328</v>
      </c>
      <c r="BQ51" s="57">
        <f t="shared" si="72"/>
        <v>83923.65</v>
      </c>
      <c r="BR51" s="57">
        <f t="shared" si="73"/>
        <v>84077.46666666666</v>
      </c>
      <c r="BS51" s="57">
        <f t="shared" si="74"/>
        <v>84231.28333333334</v>
      </c>
      <c r="BT51" s="57">
        <f t="shared" si="75"/>
        <v>84385.1</v>
      </c>
      <c r="BU51" s="57">
        <f t="shared" si="76"/>
        <v>84538.916666666672</v>
      </c>
      <c r="BV51" s="57">
        <f t="shared" si="77"/>
        <v>84692.733333333337</v>
      </c>
      <c r="BW51" s="57">
        <f t="shared" si="78"/>
        <v>84846.55</v>
      </c>
      <c r="BX51" s="57">
        <f t="shared" si="79"/>
        <v>85000.366666666669</v>
      </c>
      <c r="BY51" s="57">
        <f t="shared" si="80"/>
        <v>85154.183333333334</v>
      </c>
      <c r="BZ51" s="57">
        <f t="shared" si="81"/>
        <v>85308</v>
      </c>
      <c r="CA51" s="57">
        <f t="shared" si="82"/>
        <v>85438.8</v>
      </c>
      <c r="CB51" s="57">
        <f t="shared" si="83"/>
        <v>85569.600000000006</v>
      </c>
      <c r="CC51" s="57">
        <f t="shared" si="84"/>
        <v>85700.4</v>
      </c>
      <c r="CD51" s="57">
        <f t="shared" si="85"/>
        <v>85831.2</v>
      </c>
      <c r="CE51" s="57">
        <f t="shared" si="86"/>
        <v>85962</v>
      </c>
      <c r="CF51" s="57">
        <f t="shared" si="87"/>
        <v>86092.800000000003</v>
      </c>
      <c r="CG51" s="57">
        <f t="shared" si="88"/>
        <v>86223.6</v>
      </c>
      <c r="CH51" s="57">
        <f t="shared" si="89"/>
        <v>86354.4</v>
      </c>
      <c r="CI51" s="57">
        <f t="shared" si="90"/>
        <v>86485.2</v>
      </c>
      <c r="CJ51" s="57">
        <f t="shared" si="91"/>
        <v>86616</v>
      </c>
      <c r="CK51" s="57">
        <f t="shared" si="92"/>
        <v>86746.8</v>
      </c>
      <c r="CL51" s="57">
        <f t="shared" si="93"/>
        <v>86877.6</v>
      </c>
      <c r="CM51" s="57">
        <f t="shared" si="94"/>
        <v>86981.633333333331</v>
      </c>
      <c r="CN51" s="57">
        <f t="shared" si="95"/>
        <v>87085.666666666672</v>
      </c>
      <c r="CO51" s="57">
        <f t="shared" si="96"/>
        <v>87189.7</v>
      </c>
      <c r="CP51" s="57">
        <f t="shared" si="97"/>
        <v>87293.733333333337</v>
      </c>
      <c r="CQ51" s="57">
        <f t="shared" si="98"/>
        <v>87397.766666666663</v>
      </c>
      <c r="CR51" s="57">
        <f t="shared" si="99"/>
        <v>87501.8</v>
      </c>
      <c r="CS51" s="57">
        <f t="shared" si="100"/>
        <v>87605.833333333328</v>
      </c>
      <c r="CT51" s="57">
        <f t="shared" si="101"/>
        <v>87709.866666666669</v>
      </c>
      <c r="CU51" s="57">
        <f t="shared" si="102"/>
        <v>87813.9</v>
      </c>
      <c r="CV51" s="57">
        <f t="shared" si="103"/>
        <v>87917.933333333334</v>
      </c>
      <c r="CW51" s="57">
        <f t="shared" si="104"/>
        <v>88021.96666666666</v>
      </c>
      <c r="CX51" s="57">
        <f t="shared" si="105"/>
        <v>88126</v>
      </c>
      <c r="CY51" s="57">
        <f t="shared" si="106"/>
        <v>88126</v>
      </c>
      <c r="CZ51" s="57">
        <f t="shared" si="107"/>
        <v>88126</v>
      </c>
      <c r="DA51" s="57">
        <f t="shared" si="108"/>
        <v>88126</v>
      </c>
      <c r="DB51" s="57">
        <f t="shared" si="109"/>
        <v>88126</v>
      </c>
      <c r="DC51" s="57">
        <f t="shared" si="110"/>
        <v>88126</v>
      </c>
      <c r="DD51" s="57">
        <f t="shared" si="111"/>
        <v>88126</v>
      </c>
      <c r="DE51" s="57">
        <f t="shared" si="112"/>
        <v>88126</v>
      </c>
      <c r="DF51" s="57">
        <f t="shared" si="113"/>
        <v>88126</v>
      </c>
      <c r="DG51" s="57">
        <f t="shared" si="114"/>
        <v>88126</v>
      </c>
      <c r="DH51" s="57">
        <f t="shared" si="115"/>
        <v>88126</v>
      </c>
      <c r="DI51" s="57">
        <f t="shared" si="116"/>
        <v>88126</v>
      </c>
      <c r="DJ51" s="57">
        <f t="shared" si="117"/>
        <v>88126</v>
      </c>
      <c r="DK51" s="57">
        <f t="shared" si="118"/>
        <v>88126</v>
      </c>
      <c r="DL51" s="57">
        <f t="shared" si="119"/>
        <v>88126</v>
      </c>
      <c r="DM51" s="57">
        <f t="shared" si="120"/>
        <v>88126</v>
      </c>
      <c r="DN51" s="57">
        <f t="shared" si="121"/>
        <v>88126</v>
      </c>
      <c r="DO51" s="57">
        <f t="shared" si="122"/>
        <v>88126</v>
      </c>
      <c r="DP51" s="58">
        <f t="shared" si="123"/>
        <v>88126</v>
      </c>
    </row>
    <row r="52" spans="2:179" x14ac:dyDescent="0.3">
      <c r="B52" s="65">
        <v>19</v>
      </c>
      <c r="C52" s="62">
        <f t="shared" si="7"/>
        <v>76282.833333333328</v>
      </c>
      <c r="D52" s="57">
        <f t="shared" si="124"/>
        <v>76371.199999999997</v>
      </c>
      <c r="E52" s="57">
        <f t="shared" si="8"/>
        <v>76459.566666666666</v>
      </c>
      <c r="F52" s="57">
        <f t="shared" si="9"/>
        <v>76547.933333333334</v>
      </c>
      <c r="G52" s="57">
        <f t="shared" si="10"/>
        <v>76656.05</v>
      </c>
      <c r="H52" s="57">
        <f t="shared" si="11"/>
        <v>76764.166666666672</v>
      </c>
      <c r="I52" s="57">
        <f t="shared" si="12"/>
        <v>76863.066666666666</v>
      </c>
      <c r="J52" s="57">
        <f t="shared" si="13"/>
        <v>76961.96666666666</v>
      </c>
      <c r="K52" s="57">
        <f t="shared" si="14"/>
        <v>77060.866666666669</v>
      </c>
      <c r="L52" s="57">
        <f t="shared" si="15"/>
        <v>77159.766666666663</v>
      </c>
      <c r="M52" s="57">
        <f t="shared" si="16"/>
        <v>77258.666666666672</v>
      </c>
      <c r="N52" s="57">
        <f t="shared" si="17"/>
        <v>77357.566666666666</v>
      </c>
      <c r="O52" s="57">
        <f t="shared" si="18"/>
        <v>77456.46666666666</v>
      </c>
      <c r="P52" s="57">
        <f t="shared" si="19"/>
        <v>77555.366666666669</v>
      </c>
      <c r="Q52" s="57">
        <f t="shared" si="20"/>
        <v>77654.266666666663</v>
      </c>
      <c r="R52" s="57">
        <f t="shared" si="21"/>
        <v>77753.166666666672</v>
      </c>
      <c r="S52" s="57">
        <f t="shared" si="22"/>
        <v>77875.45</v>
      </c>
      <c r="T52" s="57">
        <f t="shared" si="23"/>
        <v>77997.733333333337</v>
      </c>
      <c r="U52" s="57">
        <f t="shared" si="24"/>
        <v>78101.45</v>
      </c>
      <c r="V52" s="57">
        <f t="shared" si="25"/>
        <v>78205.166666666672</v>
      </c>
      <c r="W52" s="57">
        <f t="shared" si="26"/>
        <v>78308.883333333331</v>
      </c>
      <c r="X52" s="57">
        <f t="shared" si="27"/>
        <v>78412.600000000006</v>
      </c>
      <c r="Y52" s="57">
        <f t="shared" si="28"/>
        <v>78516.316666666666</v>
      </c>
      <c r="Z52" s="57">
        <f t="shared" si="29"/>
        <v>78620.03333333334</v>
      </c>
      <c r="AA52" s="57">
        <f t="shared" si="30"/>
        <v>78723.75</v>
      </c>
      <c r="AB52" s="57">
        <f t="shared" si="31"/>
        <v>78827.46666666666</v>
      </c>
      <c r="AC52" s="57">
        <f t="shared" si="32"/>
        <v>78931.183333333334</v>
      </c>
      <c r="AD52" s="57">
        <f t="shared" si="33"/>
        <v>79034.899999999994</v>
      </c>
      <c r="AE52" s="57">
        <f t="shared" si="34"/>
        <v>79165.816666666666</v>
      </c>
      <c r="AF52" s="57">
        <f t="shared" si="35"/>
        <v>79296.733333333337</v>
      </c>
      <c r="AG52" s="57">
        <f t="shared" si="36"/>
        <v>79405.666666666672</v>
      </c>
      <c r="AH52" s="57">
        <f t="shared" si="37"/>
        <v>79514.600000000006</v>
      </c>
      <c r="AI52" s="57">
        <f t="shared" si="38"/>
        <v>79623.53333333334</v>
      </c>
      <c r="AJ52" s="57">
        <f t="shared" si="39"/>
        <v>79732.46666666666</v>
      </c>
      <c r="AK52" s="57">
        <f t="shared" si="40"/>
        <v>79841.399999999994</v>
      </c>
      <c r="AL52" s="57">
        <f t="shared" si="41"/>
        <v>79950.333333333328</v>
      </c>
      <c r="AM52" s="57">
        <f t="shared" si="42"/>
        <v>80059.266666666663</v>
      </c>
      <c r="AN52" s="57">
        <f t="shared" si="43"/>
        <v>80168.2</v>
      </c>
      <c r="AO52" s="57">
        <f t="shared" si="44"/>
        <v>80277.133333333331</v>
      </c>
      <c r="AP52" s="57">
        <f t="shared" si="45"/>
        <v>80386.066666666666</v>
      </c>
      <c r="AQ52" s="57">
        <f t="shared" si="46"/>
        <v>80600.800000000003</v>
      </c>
      <c r="AR52" s="57">
        <f t="shared" si="47"/>
        <v>80815.53333333334</v>
      </c>
      <c r="AS52" s="57">
        <f t="shared" si="48"/>
        <v>81004.7</v>
      </c>
      <c r="AT52" s="57">
        <f t="shared" si="49"/>
        <v>81193.866666666669</v>
      </c>
      <c r="AU52" s="57">
        <f t="shared" si="50"/>
        <v>81383.03333333334</v>
      </c>
      <c r="AV52" s="57">
        <f t="shared" si="51"/>
        <v>81572.2</v>
      </c>
      <c r="AW52" s="57">
        <f t="shared" si="52"/>
        <v>81761.366666666669</v>
      </c>
      <c r="AX52" s="57">
        <f t="shared" si="53"/>
        <v>81950.53333333334</v>
      </c>
      <c r="AY52" s="57">
        <f t="shared" si="54"/>
        <v>82139.7</v>
      </c>
      <c r="AZ52" s="57">
        <f t="shared" si="55"/>
        <v>82328.866666666669</v>
      </c>
      <c r="BA52" s="57">
        <f t="shared" si="56"/>
        <v>82518.03333333334</v>
      </c>
      <c r="BB52" s="57">
        <f t="shared" si="57"/>
        <v>82707.199999999997</v>
      </c>
      <c r="BC52" s="57">
        <f t="shared" si="58"/>
        <v>82883.333333333328</v>
      </c>
      <c r="BD52" s="57">
        <f t="shared" si="59"/>
        <v>83059.46666666666</v>
      </c>
      <c r="BE52" s="57">
        <f t="shared" si="60"/>
        <v>83235.600000000006</v>
      </c>
      <c r="BF52" s="57">
        <f t="shared" si="61"/>
        <v>83411.733333333337</v>
      </c>
      <c r="BG52" s="57">
        <f t="shared" si="62"/>
        <v>83587.866666666669</v>
      </c>
      <c r="BH52" s="57">
        <f t="shared" si="63"/>
        <v>83764</v>
      </c>
      <c r="BI52" s="57">
        <f t="shared" si="64"/>
        <v>83940.133333333331</v>
      </c>
      <c r="BJ52" s="57">
        <f t="shared" si="65"/>
        <v>84116.266666666663</v>
      </c>
      <c r="BK52" s="57">
        <f t="shared" si="66"/>
        <v>84292.4</v>
      </c>
      <c r="BL52" s="57">
        <f t="shared" si="67"/>
        <v>84468.53333333334</v>
      </c>
      <c r="BM52" s="57">
        <f t="shared" si="68"/>
        <v>84644.666666666672</v>
      </c>
      <c r="BN52" s="57">
        <f t="shared" si="69"/>
        <v>84820.800000000003</v>
      </c>
      <c r="BO52" s="57">
        <f t="shared" si="70"/>
        <v>84977.183333333334</v>
      </c>
      <c r="BP52" s="57">
        <f t="shared" si="71"/>
        <v>85133.566666666666</v>
      </c>
      <c r="BQ52" s="57">
        <f t="shared" si="72"/>
        <v>85289.95</v>
      </c>
      <c r="BR52" s="57">
        <f t="shared" si="73"/>
        <v>85446.333333333328</v>
      </c>
      <c r="BS52" s="57">
        <f t="shared" si="74"/>
        <v>85602.71666666666</v>
      </c>
      <c r="BT52" s="57">
        <f t="shared" si="75"/>
        <v>85759.1</v>
      </c>
      <c r="BU52" s="57">
        <f t="shared" si="76"/>
        <v>85915.483333333337</v>
      </c>
      <c r="BV52" s="57">
        <f t="shared" si="77"/>
        <v>86071.866666666669</v>
      </c>
      <c r="BW52" s="57">
        <f t="shared" si="78"/>
        <v>86228.25</v>
      </c>
      <c r="BX52" s="57">
        <f t="shared" si="79"/>
        <v>86384.633333333331</v>
      </c>
      <c r="BY52" s="57">
        <f t="shared" si="80"/>
        <v>86541.016666666663</v>
      </c>
      <c r="BZ52" s="57">
        <f t="shared" si="81"/>
        <v>86697.4</v>
      </c>
      <c r="CA52" s="57">
        <f t="shared" si="82"/>
        <v>86830.399999999994</v>
      </c>
      <c r="CB52" s="57">
        <f t="shared" si="83"/>
        <v>86963.4</v>
      </c>
      <c r="CC52" s="57">
        <f t="shared" si="84"/>
        <v>87096.4</v>
      </c>
      <c r="CD52" s="57">
        <f t="shared" si="85"/>
        <v>87229.4</v>
      </c>
      <c r="CE52" s="57">
        <f t="shared" si="86"/>
        <v>87362.4</v>
      </c>
      <c r="CF52" s="57">
        <f t="shared" si="87"/>
        <v>87495.4</v>
      </c>
      <c r="CG52" s="57">
        <f t="shared" si="88"/>
        <v>87628.4</v>
      </c>
      <c r="CH52" s="57">
        <f t="shared" si="89"/>
        <v>87761.4</v>
      </c>
      <c r="CI52" s="57">
        <f t="shared" si="90"/>
        <v>87894.399999999994</v>
      </c>
      <c r="CJ52" s="57">
        <f t="shared" si="91"/>
        <v>88027.4</v>
      </c>
      <c r="CK52" s="57">
        <f t="shared" si="92"/>
        <v>88160.4</v>
      </c>
      <c r="CL52" s="57">
        <f t="shared" si="93"/>
        <v>88293.4</v>
      </c>
      <c r="CM52" s="57">
        <f t="shared" si="94"/>
        <v>88399.2</v>
      </c>
      <c r="CN52" s="57">
        <f t="shared" si="95"/>
        <v>88505</v>
      </c>
      <c r="CO52" s="57">
        <f t="shared" si="96"/>
        <v>88610.8</v>
      </c>
      <c r="CP52" s="57">
        <f t="shared" si="97"/>
        <v>88716.6</v>
      </c>
      <c r="CQ52" s="57">
        <f t="shared" si="98"/>
        <v>88822.399999999994</v>
      </c>
      <c r="CR52" s="57">
        <f t="shared" si="99"/>
        <v>88928.2</v>
      </c>
      <c r="CS52" s="57">
        <f t="shared" si="100"/>
        <v>89034</v>
      </c>
      <c r="CT52" s="57">
        <f t="shared" si="101"/>
        <v>89139.8</v>
      </c>
      <c r="CU52" s="57">
        <f t="shared" si="102"/>
        <v>89245.6</v>
      </c>
      <c r="CV52" s="57">
        <f t="shared" si="103"/>
        <v>89351.4</v>
      </c>
      <c r="CW52" s="57">
        <f t="shared" si="104"/>
        <v>89457.2</v>
      </c>
      <c r="CX52" s="57">
        <f t="shared" si="105"/>
        <v>89563</v>
      </c>
      <c r="CY52" s="57">
        <f t="shared" si="106"/>
        <v>89563</v>
      </c>
      <c r="CZ52" s="57">
        <f t="shared" si="107"/>
        <v>89563</v>
      </c>
      <c r="DA52" s="57">
        <f t="shared" si="108"/>
        <v>89563</v>
      </c>
      <c r="DB52" s="57">
        <f t="shared" si="109"/>
        <v>89563</v>
      </c>
      <c r="DC52" s="57">
        <f t="shared" si="110"/>
        <v>89563</v>
      </c>
      <c r="DD52" s="57">
        <f t="shared" si="111"/>
        <v>89563</v>
      </c>
      <c r="DE52" s="57">
        <f t="shared" si="112"/>
        <v>89563</v>
      </c>
      <c r="DF52" s="57">
        <f t="shared" si="113"/>
        <v>89563</v>
      </c>
      <c r="DG52" s="57">
        <f t="shared" si="114"/>
        <v>89563</v>
      </c>
      <c r="DH52" s="57">
        <f t="shared" si="115"/>
        <v>89563</v>
      </c>
      <c r="DI52" s="57">
        <f t="shared" si="116"/>
        <v>89563</v>
      </c>
      <c r="DJ52" s="57">
        <f t="shared" si="117"/>
        <v>89563</v>
      </c>
      <c r="DK52" s="57">
        <f t="shared" si="118"/>
        <v>89563</v>
      </c>
      <c r="DL52" s="57">
        <f t="shared" si="119"/>
        <v>89563</v>
      </c>
      <c r="DM52" s="57">
        <f t="shared" si="120"/>
        <v>89563</v>
      </c>
      <c r="DN52" s="57">
        <f t="shared" si="121"/>
        <v>89563</v>
      </c>
      <c r="DO52" s="57">
        <f t="shared" si="122"/>
        <v>89563</v>
      </c>
      <c r="DP52" s="58">
        <f t="shared" si="123"/>
        <v>89563</v>
      </c>
    </row>
    <row r="53" spans="2:179" ht="15" thickBot="1" x14ac:dyDescent="0.35">
      <c r="B53" s="66">
        <v>20</v>
      </c>
      <c r="C53" s="63">
        <f t="shared" si="7"/>
        <v>77522.7</v>
      </c>
      <c r="D53" s="59">
        <f t="shared" si="124"/>
        <v>77612.5</v>
      </c>
      <c r="E53" s="59">
        <f t="shared" si="8"/>
        <v>77702.3</v>
      </c>
      <c r="F53" s="59">
        <f t="shared" si="9"/>
        <v>77792.100000000006</v>
      </c>
      <c r="G53" s="59">
        <f t="shared" si="10"/>
        <v>77901.96666666666</v>
      </c>
      <c r="H53" s="59">
        <f t="shared" si="11"/>
        <v>78011.833333333328</v>
      </c>
      <c r="I53" s="59">
        <f t="shared" si="12"/>
        <v>78112.333333333328</v>
      </c>
      <c r="J53" s="59">
        <f t="shared" si="13"/>
        <v>78212.833333333328</v>
      </c>
      <c r="K53" s="59">
        <f t="shared" si="14"/>
        <v>78313.333333333328</v>
      </c>
      <c r="L53" s="59">
        <f t="shared" si="15"/>
        <v>78413.833333333328</v>
      </c>
      <c r="M53" s="59">
        <f t="shared" si="16"/>
        <v>78514.333333333328</v>
      </c>
      <c r="N53" s="59">
        <f t="shared" si="17"/>
        <v>78614.833333333328</v>
      </c>
      <c r="O53" s="59">
        <f t="shared" si="18"/>
        <v>78715.333333333328</v>
      </c>
      <c r="P53" s="59">
        <f t="shared" si="19"/>
        <v>78815.833333333328</v>
      </c>
      <c r="Q53" s="59">
        <f t="shared" si="20"/>
        <v>78916.333333333328</v>
      </c>
      <c r="R53" s="59">
        <f t="shared" si="21"/>
        <v>79016.833333333328</v>
      </c>
      <c r="S53" s="59">
        <f t="shared" si="22"/>
        <v>79141.100000000006</v>
      </c>
      <c r="T53" s="59">
        <f t="shared" si="23"/>
        <v>79265.366666666669</v>
      </c>
      <c r="U53" s="59">
        <f t="shared" si="24"/>
        <v>79370.766666666663</v>
      </c>
      <c r="V53" s="59">
        <f t="shared" si="25"/>
        <v>79476.166666666672</v>
      </c>
      <c r="W53" s="59">
        <f t="shared" si="26"/>
        <v>79581.566666666666</v>
      </c>
      <c r="X53" s="59">
        <f t="shared" si="27"/>
        <v>79686.96666666666</v>
      </c>
      <c r="Y53" s="59">
        <f t="shared" si="28"/>
        <v>79792.366666666669</v>
      </c>
      <c r="Z53" s="59">
        <f t="shared" si="29"/>
        <v>79897.766666666663</v>
      </c>
      <c r="AA53" s="59">
        <f t="shared" si="30"/>
        <v>80003.166666666672</v>
      </c>
      <c r="AB53" s="59">
        <f t="shared" si="31"/>
        <v>80108.566666666666</v>
      </c>
      <c r="AC53" s="59">
        <f t="shared" si="32"/>
        <v>80213.96666666666</v>
      </c>
      <c r="AD53" s="59">
        <f t="shared" si="33"/>
        <v>80319.366666666669</v>
      </c>
      <c r="AE53" s="59">
        <f t="shared" si="34"/>
        <v>80452.399999999994</v>
      </c>
      <c r="AF53" s="59">
        <f t="shared" si="35"/>
        <v>80585.433333333334</v>
      </c>
      <c r="AG53" s="59">
        <f t="shared" si="36"/>
        <v>80696.133333333331</v>
      </c>
      <c r="AH53" s="59">
        <f t="shared" si="37"/>
        <v>80806.833333333328</v>
      </c>
      <c r="AI53" s="59">
        <f t="shared" si="38"/>
        <v>80917.53333333334</v>
      </c>
      <c r="AJ53" s="59">
        <f t="shared" si="39"/>
        <v>81028.233333333337</v>
      </c>
      <c r="AK53" s="59">
        <f t="shared" si="40"/>
        <v>81138.933333333334</v>
      </c>
      <c r="AL53" s="59">
        <f t="shared" si="41"/>
        <v>81249.633333333331</v>
      </c>
      <c r="AM53" s="59">
        <f t="shared" si="42"/>
        <v>81360.333333333328</v>
      </c>
      <c r="AN53" s="59">
        <f t="shared" si="43"/>
        <v>81471.03333333334</v>
      </c>
      <c r="AO53" s="59">
        <f t="shared" si="44"/>
        <v>81581.733333333337</v>
      </c>
      <c r="AP53" s="59">
        <f t="shared" si="45"/>
        <v>81692.433333333334</v>
      </c>
      <c r="AQ53" s="59">
        <f t="shared" si="46"/>
        <v>81910.733333333337</v>
      </c>
      <c r="AR53" s="59">
        <f t="shared" si="47"/>
        <v>82129.03333333334</v>
      </c>
      <c r="AS53" s="59">
        <f t="shared" si="48"/>
        <v>82321.350000000006</v>
      </c>
      <c r="AT53" s="59">
        <f t="shared" si="49"/>
        <v>82513.666666666672</v>
      </c>
      <c r="AU53" s="59">
        <f t="shared" si="50"/>
        <v>82705.983333333337</v>
      </c>
      <c r="AV53" s="59">
        <f t="shared" si="51"/>
        <v>82898.3</v>
      </c>
      <c r="AW53" s="59">
        <f t="shared" si="52"/>
        <v>83090.616666666669</v>
      </c>
      <c r="AX53" s="59">
        <f t="shared" si="53"/>
        <v>83282.933333333334</v>
      </c>
      <c r="AY53" s="59">
        <f t="shared" si="54"/>
        <v>83475.25</v>
      </c>
      <c r="AZ53" s="59">
        <f t="shared" si="55"/>
        <v>83667.566666666666</v>
      </c>
      <c r="BA53" s="59">
        <f t="shared" si="56"/>
        <v>83859.883333333331</v>
      </c>
      <c r="BB53" s="59">
        <f t="shared" si="57"/>
        <v>84052.2</v>
      </c>
      <c r="BC53" s="59">
        <f t="shared" si="58"/>
        <v>84231.266666666663</v>
      </c>
      <c r="BD53" s="59">
        <f t="shared" si="59"/>
        <v>84410.333333333328</v>
      </c>
      <c r="BE53" s="59">
        <f t="shared" si="60"/>
        <v>84589.4</v>
      </c>
      <c r="BF53" s="59">
        <f t="shared" si="61"/>
        <v>84768.46666666666</v>
      </c>
      <c r="BG53" s="59">
        <f t="shared" si="62"/>
        <v>84947.53333333334</v>
      </c>
      <c r="BH53" s="59">
        <f t="shared" si="63"/>
        <v>85126.6</v>
      </c>
      <c r="BI53" s="59">
        <f t="shared" si="64"/>
        <v>85305.666666666672</v>
      </c>
      <c r="BJ53" s="59">
        <f t="shared" si="65"/>
        <v>85484.733333333337</v>
      </c>
      <c r="BK53" s="59">
        <f t="shared" si="66"/>
        <v>85663.8</v>
      </c>
      <c r="BL53" s="59">
        <f t="shared" si="67"/>
        <v>85842.866666666669</v>
      </c>
      <c r="BM53" s="59">
        <f t="shared" si="68"/>
        <v>86021.933333333334</v>
      </c>
      <c r="BN53" s="59">
        <f t="shared" si="69"/>
        <v>86201</v>
      </c>
      <c r="BO53" s="59">
        <f t="shared" si="70"/>
        <v>86360</v>
      </c>
      <c r="BP53" s="59">
        <f t="shared" si="71"/>
        <v>86519</v>
      </c>
      <c r="BQ53" s="59">
        <f t="shared" si="72"/>
        <v>86678</v>
      </c>
      <c r="BR53" s="59">
        <f t="shared" si="73"/>
        <v>86837</v>
      </c>
      <c r="BS53" s="59">
        <f t="shared" si="74"/>
        <v>86996</v>
      </c>
      <c r="BT53" s="59">
        <f t="shared" si="75"/>
        <v>87155</v>
      </c>
      <c r="BU53" s="59">
        <f t="shared" si="76"/>
        <v>87314</v>
      </c>
      <c r="BV53" s="59">
        <f t="shared" si="77"/>
        <v>87473</v>
      </c>
      <c r="BW53" s="59">
        <f t="shared" si="78"/>
        <v>87632</v>
      </c>
      <c r="BX53" s="59">
        <f t="shared" si="79"/>
        <v>87791</v>
      </c>
      <c r="BY53" s="59">
        <f t="shared" si="80"/>
        <v>87950</v>
      </c>
      <c r="BZ53" s="59">
        <f t="shared" si="81"/>
        <v>88109</v>
      </c>
      <c r="CA53" s="59">
        <f t="shared" si="82"/>
        <v>88244.233333333337</v>
      </c>
      <c r="CB53" s="59">
        <f t="shared" si="83"/>
        <v>88379.46666666666</v>
      </c>
      <c r="CC53" s="59">
        <f t="shared" si="84"/>
        <v>88514.7</v>
      </c>
      <c r="CD53" s="59">
        <f t="shared" si="85"/>
        <v>88649.933333333334</v>
      </c>
      <c r="CE53" s="59">
        <f t="shared" si="86"/>
        <v>88785.166666666672</v>
      </c>
      <c r="CF53" s="59">
        <f t="shared" si="87"/>
        <v>88920.4</v>
      </c>
      <c r="CG53" s="59">
        <f t="shared" si="88"/>
        <v>89055.633333333331</v>
      </c>
      <c r="CH53" s="59">
        <f t="shared" si="89"/>
        <v>89190.866666666669</v>
      </c>
      <c r="CI53" s="59">
        <f t="shared" si="90"/>
        <v>89326.1</v>
      </c>
      <c r="CJ53" s="59">
        <f t="shared" si="91"/>
        <v>89461.333333333328</v>
      </c>
      <c r="CK53" s="59">
        <f t="shared" si="92"/>
        <v>89596.566666666666</v>
      </c>
      <c r="CL53" s="59">
        <f t="shared" si="93"/>
        <v>89731.8</v>
      </c>
      <c r="CM53" s="59">
        <f t="shared" si="94"/>
        <v>89839.4</v>
      </c>
      <c r="CN53" s="59">
        <f t="shared" si="95"/>
        <v>89947</v>
      </c>
      <c r="CO53" s="59">
        <f t="shared" si="96"/>
        <v>90054.6</v>
      </c>
      <c r="CP53" s="59">
        <f t="shared" si="97"/>
        <v>90162.2</v>
      </c>
      <c r="CQ53" s="59">
        <f t="shared" si="98"/>
        <v>90269.8</v>
      </c>
      <c r="CR53" s="59">
        <f t="shared" si="99"/>
        <v>90377.4</v>
      </c>
      <c r="CS53" s="59">
        <f t="shared" si="100"/>
        <v>90485</v>
      </c>
      <c r="CT53" s="59">
        <f t="shared" si="101"/>
        <v>90592.6</v>
      </c>
      <c r="CU53" s="59">
        <f t="shared" si="102"/>
        <v>90700.2</v>
      </c>
      <c r="CV53" s="59">
        <f t="shared" si="103"/>
        <v>90807.8</v>
      </c>
      <c r="CW53" s="59">
        <f t="shared" si="104"/>
        <v>90915.4</v>
      </c>
      <c r="CX53" s="59">
        <f t="shared" si="105"/>
        <v>91023</v>
      </c>
      <c r="CY53" s="59">
        <f t="shared" si="106"/>
        <v>91023</v>
      </c>
      <c r="CZ53" s="59">
        <f t="shared" si="107"/>
        <v>91023</v>
      </c>
      <c r="DA53" s="59">
        <f t="shared" si="108"/>
        <v>91023</v>
      </c>
      <c r="DB53" s="59">
        <f t="shared" si="109"/>
        <v>91023</v>
      </c>
      <c r="DC53" s="59">
        <f t="shared" si="110"/>
        <v>91023</v>
      </c>
      <c r="DD53" s="59">
        <f t="shared" si="111"/>
        <v>91023</v>
      </c>
      <c r="DE53" s="59">
        <f t="shared" si="112"/>
        <v>91023</v>
      </c>
      <c r="DF53" s="59">
        <f t="shared" si="113"/>
        <v>91023</v>
      </c>
      <c r="DG53" s="59">
        <f t="shared" si="114"/>
        <v>91023</v>
      </c>
      <c r="DH53" s="59">
        <f t="shared" si="115"/>
        <v>91023</v>
      </c>
      <c r="DI53" s="59">
        <f t="shared" si="116"/>
        <v>91023</v>
      </c>
      <c r="DJ53" s="59">
        <f t="shared" si="117"/>
        <v>91023</v>
      </c>
      <c r="DK53" s="59">
        <f t="shared" si="118"/>
        <v>91023</v>
      </c>
      <c r="DL53" s="59">
        <f t="shared" si="119"/>
        <v>91023</v>
      </c>
      <c r="DM53" s="59">
        <f t="shared" si="120"/>
        <v>91023</v>
      </c>
      <c r="DN53" s="59">
        <f t="shared" si="121"/>
        <v>91023</v>
      </c>
      <c r="DO53" s="59">
        <f t="shared" si="122"/>
        <v>91023</v>
      </c>
      <c r="DP53" s="60">
        <f t="shared" si="123"/>
        <v>91023</v>
      </c>
    </row>
    <row r="54" spans="2:179" ht="15" thickTop="1" x14ac:dyDescent="0.3"/>
    <row r="55" spans="2:179" ht="15" thickBot="1" x14ac:dyDescent="0.35">
      <c r="D55" s="2" t="s">
        <v>13</v>
      </c>
      <c r="E55" s="2" t="s">
        <v>21</v>
      </c>
      <c r="F55" t="s">
        <v>17</v>
      </c>
    </row>
    <row r="56" spans="2:179" ht="15.6" thickTop="1" thickBot="1" x14ac:dyDescent="0.35">
      <c r="D56" s="84">
        <f>Echelon</f>
        <v>17</v>
      </c>
      <c r="E56" s="85">
        <f>Date_retraite</f>
        <v>45346</v>
      </c>
      <c r="F56" s="86">
        <f>VLOOKUP(D56,Sal_Moy,HLOOKUP(E56,Date_Colonne,2,TRUE),FALSE)</f>
        <v>86610.65</v>
      </c>
      <c r="CN56" s="120"/>
    </row>
    <row r="57" spans="2:179" ht="15" thickTop="1" x14ac:dyDescent="0.3"/>
    <row r="59" spans="2:179" ht="15" thickBot="1" x14ac:dyDescent="0.35">
      <c r="B59" s="31" t="s">
        <v>29</v>
      </c>
      <c r="D59" s="31"/>
      <c r="E59" s="31"/>
      <c r="F59" s="31"/>
      <c r="G59" s="31"/>
      <c r="H59" s="31"/>
      <c r="I59" s="31"/>
      <c r="J59" s="31"/>
      <c r="K59" s="31"/>
      <c r="L59" s="31"/>
      <c r="M59" s="31"/>
      <c r="N59" s="31"/>
      <c r="O59" s="31"/>
      <c r="P59" s="31"/>
      <c r="Q59" s="31"/>
      <c r="R59" s="31"/>
      <c r="S59" s="31"/>
      <c r="T59" s="31"/>
      <c r="U59" s="31"/>
      <c r="V59" s="31"/>
      <c r="W59" s="31"/>
      <c r="X59" s="31"/>
      <c r="Y59" s="31"/>
      <c r="Z59" s="31"/>
      <c r="AA59" s="31"/>
      <c r="AB59" s="31"/>
      <c r="AC59" s="31"/>
      <c r="AD59" s="31"/>
      <c r="AE59" s="31"/>
    </row>
    <row r="60" spans="2:179" ht="15.6" thickTop="1" thickBot="1" x14ac:dyDescent="0.35">
      <c r="B60" s="87" t="s">
        <v>13</v>
      </c>
      <c r="C60" s="88">
        <v>40544</v>
      </c>
      <c r="D60" s="88">
        <f>DATE(YEAR(C60),MONTH(C60)+1,DAY(C60))</f>
        <v>40575</v>
      </c>
      <c r="E60" s="88">
        <f t="shared" ref="E60:BP60" si="125">DATE(YEAR(D60),MONTH(D60)+1,DAY(D60))</f>
        <v>40603</v>
      </c>
      <c r="F60" s="88">
        <f t="shared" si="125"/>
        <v>40634</v>
      </c>
      <c r="G60" s="88">
        <f t="shared" si="125"/>
        <v>40664</v>
      </c>
      <c r="H60" s="88">
        <f t="shared" si="125"/>
        <v>40695</v>
      </c>
      <c r="I60" s="88">
        <f t="shared" si="125"/>
        <v>40725</v>
      </c>
      <c r="J60" s="88">
        <f t="shared" si="125"/>
        <v>40756</v>
      </c>
      <c r="K60" s="88">
        <f t="shared" si="125"/>
        <v>40787</v>
      </c>
      <c r="L60" s="88">
        <f t="shared" si="125"/>
        <v>40817</v>
      </c>
      <c r="M60" s="88">
        <f t="shared" si="125"/>
        <v>40848</v>
      </c>
      <c r="N60" s="88">
        <f t="shared" si="125"/>
        <v>40878</v>
      </c>
      <c r="O60" s="88">
        <f t="shared" si="125"/>
        <v>40909</v>
      </c>
      <c r="P60" s="88">
        <f t="shared" si="125"/>
        <v>40940</v>
      </c>
      <c r="Q60" s="88">
        <f t="shared" si="125"/>
        <v>40969</v>
      </c>
      <c r="R60" s="88">
        <f t="shared" si="125"/>
        <v>41000</v>
      </c>
      <c r="S60" s="88">
        <f t="shared" si="125"/>
        <v>41030</v>
      </c>
      <c r="T60" s="88">
        <f t="shared" si="125"/>
        <v>41061</v>
      </c>
      <c r="U60" s="88">
        <f t="shared" si="125"/>
        <v>41091</v>
      </c>
      <c r="V60" s="88">
        <f t="shared" si="125"/>
        <v>41122</v>
      </c>
      <c r="W60" s="88">
        <f t="shared" si="125"/>
        <v>41153</v>
      </c>
      <c r="X60" s="88">
        <f t="shared" si="125"/>
        <v>41183</v>
      </c>
      <c r="Y60" s="88">
        <f t="shared" si="125"/>
        <v>41214</v>
      </c>
      <c r="Z60" s="88">
        <f t="shared" si="125"/>
        <v>41244</v>
      </c>
      <c r="AA60" s="88">
        <f t="shared" si="125"/>
        <v>41275</v>
      </c>
      <c r="AB60" s="88">
        <f t="shared" si="125"/>
        <v>41306</v>
      </c>
      <c r="AC60" s="88">
        <f t="shared" si="125"/>
        <v>41334</v>
      </c>
      <c r="AD60" s="88">
        <f t="shared" si="125"/>
        <v>41365</v>
      </c>
      <c r="AE60" s="88">
        <f t="shared" si="125"/>
        <v>41395</v>
      </c>
      <c r="AF60" s="88">
        <f t="shared" si="125"/>
        <v>41426</v>
      </c>
      <c r="AG60" s="88">
        <f t="shared" si="125"/>
        <v>41456</v>
      </c>
      <c r="AH60" s="88">
        <f t="shared" si="125"/>
        <v>41487</v>
      </c>
      <c r="AI60" s="88">
        <f t="shared" si="125"/>
        <v>41518</v>
      </c>
      <c r="AJ60" s="88">
        <f t="shared" si="125"/>
        <v>41548</v>
      </c>
      <c r="AK60" s="88">
        <f t="shared" si="125"/>
        <v>41579</v>
      </c>
      <c r="AL60" s="88">
        <f t="shared" si="125"/>
        <v>41609</v>
      </c>
      <c r="AM60" s="88">
        <f t="shared" si="125"/>
        <v>41640</v>
      </c>
      <c r="AN60" s="88">
        <f t="shared" si="125"/>
        <v>41671</v>
      </c>
      <c r="AO60" s="88">
        <f t="shared" si="125"/>
        <v>41699</v>
      </c>
      <c r="AP60" s="88">
        <f t="shared" si="125"/>
        <v>41730</v>
      </c>
      <c r="AQ60" s="88">
        <f t="shared" si="125"/>
        <v>41760</v>
      </c>
      <c r="AR60" s="88">
        <f t="shared" si="125"/>
        <v>41791</v>
      </c>
      <c r="AS60" s="88">
        <f t="shared" si="125"/>
        <v>41821</v>
      </c>
      <c r="AT60" s="88">
        <f t="shared" si="125"/>
        <v>41852</v>
      </c>
      <c r="AU60" s="88">
        <f t="shared" si="125"/>
        <v>41883</v>
      </c>
      <c r="AV60" s="88">
        <f t="shared" si="125"/>
        <v>41913</v>
      </c>
      <c r="AW60" s="88">
        <f t="shared" si="125"/>
        <v>41944</v>
      </c>
      <c r="AX60" s="88">
        <f t="shared" si="125"/>
        <v>41974</v>
      </c>
      <c r="AY60" s="88">
        <f t="shared" si="125"/>
        <v>42005</v>
      </c>
      <c r="AZ60" s="88">
        <f t="shared" si="125"/>
        <v>42036</v>
      </c>
      <c r="BA60" s="88">
        <f t="shared" si="125"/>
        <v>42064</v>
      </c>
      <c r="BB60" s="88">
        <f t="shared" si="125"/>
        <v>42095</v>
      </c>
      <c r="BC60" s="88">
        <f t="shared" si="125"/>
        <v>42125</v>
      </c>
      <c r="BD60" s="88">
        <f t="shared" si="125"/>
        <v>42156</v>
      </c>
      <c r="BE60" s="88">
        <f t="shared" si="125"/>
        <v>42186</v>
      </c>
      <c r="BF60" s="88">
        <f t="shared" si="125"/>
        <v>42217</v>
      </c>
      <c r="BG60" s="88">
        <f t="shared" si="125"/>
        <v>42248</v>
      </c>
      <c r="BH60" s="88">
        <f t="shared" si="125"/>
        <v>42278</v>
      </c>
      <c r="BI60" s="88">
        <f t="shared" si="125"/>
        <v>42309</v>
      </c>
      <c r="BJ60" s="88">
        <f t="shared" si="125"/>
        <v>42339</v>
      </c>
      <c r="BK60" s="88">
        <f>DATE(YEAR(BJ60),MONTH(BJ60)+1,DAY(BJ60))</f>
        <v>42370</v>
      </c>
      <c r="BL60" s="88">
        <f t="shared" si="125"/>
        <v>42401</v>
      </c>
      <c r="BM60" s="88">
        <f t="shared" si="125"/>
        <v>42430</v>
      </c>
      <c r="BN60" s="88">
        <f t="shared" si="125"/>
        <v>42461</v>
      </c>
      <c r="BO60" s="88">
        <f t="shared" si="125"/>
        <v>42491</v>
      </c>
      <c r="BP60" s="88">
        <f t="shared" si="125"/>
        <v>42522</v>
      </c>
      <c r="BQ60" s="88">
        <f t="shared" ref="BQ60:FW60" si="126">DATE(YEAR(BP60),MONTH(BP60)+1,DAY(BP60))</f>
        <v>42552</v>
      </c>
      <c r="BR60" s="88">
        <f t="shared" si="126"/>
        <v>42583</v>
      </c>
      <c r="BS60" s="88">
        <f t="shared" si="126"/>
        <v>42614</v>
      </c>
      <c r="BT60" s="88">
        <f t="shared" si="126"/>
        <v>42644</v>
      </c>
      <c r="BU60" s="88">
        <f t="shared" si="126"/>
        <v>42675</v>
      </c>
      <c r="BV60" s="88">
        <f t="shared" si="126"/>
        <v>42705</v>
      </c>
      <c r="BW60" s="88">
        <f t="shared" si="126"/>
        <v>42736</v>
      </c>
      <c r="BX60" s="88">
        <f t="shared" si="126"/>
        <v>42767</v>
      </c>
      <c r="BY60" s="88">
        <f t="shared" si="126"/>
        <v>42795</v>
      </c>
      <c r="BZ60" s="88">
        <f t="shared" si="126"/>
        <v>42826</v>
      </c>
      <c r="CA60" s="88">
        <f t="shared" si="126"/>
        <v>42856</v>
      </c>
      <c r="CB60" s="88">
        <f t="shared" si="126"/>
        <v>42887</v>
      </c>
      <c r="CC60" s="88">
        <f t="shared" si="126"/>
        <v>42917</v>
      </c>
      <c r="CD60" s="88">
        <f t="shared" si="126"/>
        <v>42948</v>
      </c>
      <c r="CE60" s="88">
        <f t="shared" si="126"/>
        <v>42979</v>
      </c>
      <c r="CF60" s="88">
        <f t="shared" si="126"/>
        <v>43009</v>
      </c>
      <c r="CG60" s="88">
        <f t="shared" si="126"/>
        <v>43040</v>
      </c>
      <c r="CH60" s="88">
        <f t="shared" si="126"/>
        <v>43070</v>
      </c>
      <c r="CI60" s="88">
        <f t="shared" si="126"/>
        <v>43101</v>
      </c>
      <c r="CJ60" s="88">
        <f t="shared" si="126"/>
        <v>43132</v>
      </c>
      <c r="CK60" s="88">
        <f t="shared" si="126"/>
        <v>43160</v>
      </c>
      <c r="CL60" s="88">
        <f t="shared" si="126"/>
        <v>43191</v>
      </c>
      <c r="CM60" s="88">
        <f t="shared" si="126"/>
        <v>43221</v>
      </c>
      <c r="CN60" s="88">
        <f t="shared" si="126"/>
        <v>43252</v>
      </c>
      <c r="CO60" s="88">
        <f t="shared" si="126"/>
        <v>43282</v>
      </c>
      <c r="CP60" s="88">
        <f t="shared" si="126"/>
        <v>43313</v>
      </c>
      <c r="CQ60" s="88">
        <f t="shared" si="126"/>
        <v>43344</v>
      </c>
      <c r="CR60" s="88">
        <f t="shared" si="126"/>
        <v>43374</v>
      </c>
      <c r="CS60" s="88">
        <f t="shared" si="126"/>
        <v>43405</v>
      </c>
      <c r="CT60" s="88">
        <f t="shared" si="126"/>
        <v>43435</v>
      </c>
      <c r="CU60" s="88">
        <f t="shared" si="126"/>
        <v>43466</v>
      </c>
      <c r="CV60" s="88">
        <f t="shared" si="126"/>
        <v>43497</v>
      </c>
      <c r="CW60" s="88">
        <f t="shared" si="126"/>
        <v>43525</v>
      </c>
      <c r="CX60" s="88">
        <v>43557</v>
      </c>
      <c r="CY60" s="88">
        <f t="shared" si="126"/>
        <v>43587</v>
      </c>
      <c r="CZ60" s="88">
        <f t="shared" si="126"/>
        <v>43618</v>
      </c>
      <c r="DA60" s="88">
        <f t="shared" si="126"/>
        <v>43648</v>
      </c>
      <c r="DB60" s="88">
        <f t="shared" si="126"/>
        <v>43679</v>
      </c>
      <c r="DC60" s="88">
        <f t="shared" si="126"/>
        <v>43710</v>
      </c>
      <c r="DD60" s="88">
        <f t="shared" si="126"/>
        <v>43740</v>
      </c>
      <c r="DE60" s="88">
        <f t="shared" si="126"/>
        <v>43771</v>
      </c>
      <c r="DF60" s="88">
        <f t="shared" si="126"/>
        <v>43801</v>
      </c>
      <c r="DG60" s="88">
        <f t="shared" si="126"/>
        <v>43832</v>
      </c>
      <c r="DH60" s="88">
        <f t="shared" si="126"/>
        <v>43863</v>
      </c>
      <c r="DI60" s="88">
        <f t="shared" si="126"/>
        <v>43892</v>
      </c>
      <c r="DJ60" s="88">
        <f t="shared" si="126"/>
        <v>43923</v>
      </c>
      <c r="DK60" s="88">
        <f t="shared" si="126"/>
        <v>43953</v>
      </c>
      <c r="DL60" s="88">
        <f t="shared" si="126"/>
        <v>43984</v>
      </c>
      <c r="DM60" s="88">
        <f t="shared" si="126"/>
        <v>44014</v>
      </c>
      <c r="DN60" s="88">
        <f t="shared" si="126"/>
        <v>44045</v>
      </c>
      <c r="DO60" s="88">
        <f t="shared" si="126"/>
        <v>44076</v>
      </c>
      <c r="DP60" s="88">
        <f t="shared" si="126"/>
        <v>44106</v>
      </c>
      <c r="DQ60" s="88">
        <f t="shared" si="126"/>
        <v>44137</v>
      </c>
      <c r="DR60" s="88">
        <f t="shared" si="126"/>
        <v>44167</v>
      </c>
      <c r="DS60" s="88">
        <f t="shared" si="126"/>
        <v>44198</v>
      </c>
      <c r="DT60" s="88">
        <f t="shared" si="126"/>
        <v>44229</v>
      </c>
      <c r="DU60" s="88">
        <f t="shared" si="126"/>
        <v>44257</v>
      </c>
      <c r="DV60" s="88">
        <f t="shared" si="126"/>
        <v>44288</v>
      </c>
      <c r="DW60" s="88">
        <f t="shared" si="126"/>
        <v>44318</v>
      </c>
      <c r="DX60" s="88">
        <f t="shared" si="126"/>
        <v>44349</v>
      </c>
      <c r="DY60" s="88">
        <f t="shared" si="126"/>
        <v>44379</v>
      </c>
      <c r="DZ60" s="88">
        <f t="shared" si="126"/>
        <v>44410</v>
      </c>
      <c r="EA60" s="88">
        <f t="shared" si="126"/>
        <v>44441</v>
      </c>
      <c r="EB60" s="88">
        <f t="shared" si="126"/>
        <v>44471</v>
      </c>
      <c r="EC60" s="88">
        <f t="shared" si="126"/>
        <v>44502</v>
      </c>
      <c r="ED60" s="88">
        <f t="shared" si="126"/>
        <v>44532</v>
      </c>
      <c r="EE60" s="88">
        <f t="shared" si="126"/>
        <v>44563</v>
      </c>
      <c r="EF60" s="88">
        <f t="shared" si="126"/>
        <v>44594</v>
      </c>
      <c r="EG60" s="88">
        <f t="shared" si="126"/>
        <v>44622</v>
      </c>
      <c r="EH60" s="88">
        <f t="shared" si="126"/>
        <v>44653</v>
      </c>
      <c r="EI60" s="88">
        <f t="shared" si="126"/>
        <v>44683</v>
      </c>
      <c r="EJ60" s="88">
        <f t="shared" si="126"/>
        <v>44714</v>
      </c>
      <c r="EK60" s="88">
        <f t="shared" si="126"/>
        <v>44744</v>
      </c>
      <c r="EL60" s="88">
        <f t="shared" si="126"/>
        <v>44775</v>
      </c>
      <c r="EM60" s="88">
        <f t="shared" si="126"/>
        <v>44806</v>
      </c>
      <c r="EN60" s="88">
        <f t="shared" si="126"/>
        <v>44836</v>
      </c>
      <c r="EO60" s="88">
        <f t="shared" si="126"/>
        <v>44867</v>
      </c>
      <c r="EP60" s="88">
        <f t="shared" si="126"/>
        <v>44897</v>
      </c>
      <c r="EQ60" s="88">
        <f t="shared" si="126"/>
        <v>44928</v>
      </c>
      <c r="ER60" s="88">
        <f t="shared" si="126"/>
        <v>44959</v>
      </c>
      <c r="ES60" s="88">
        <f t="shared" si="126"/>
        <v>44987</v>
      </c>
      <c r="ET60" s="88">
        <f t="shared" si="126"/>
        <v>45018</v>
      </c>
      <c r="EU60" s="88">
        <f t="shared" si="126"/>
        <v>45048</v>
      </c>
      <c r="EV60" s="88">
        <f t="shared" si="126"/>
        <v>45079</v>
      </c>
      <c r="EW60" s="88">
        <f t="shared" si="126"/>
        <v>45109</v>
      </c>
      <c r="EX60" s="88">
        <f t="shared" si="126"/>
        <v>45140</v>
      </c>
      <c r="EY60" s="88">
        <f t="shared" si="126"/>
        <v>45171</v>
      </c>
      <c r="EZ60" s="88">
        <f t="shared" si="126"/>
        <v>45201</v>
      </c>
      <c r="FA60" s="88">
        <f t="shared" si="126"/>
        <v>45232</v>
      </c>
      <c r="FB60" s="88">
        <f t="shared" si="126"/>
        <v>45262</v>
      </c>
      <c r="FC60" s="88">
        <f t="shared" si="126"/>
        <v>45293</v>
      </c>
      <c r="FD60" s="88">
        <f t="shared" si="126"/>
        <v>45324</v>
      </c>
      <c r="FE60" s="88">
        <f t="shared" si="126"/>
        <v>45353</v>
      </c>
      <c r="FF60" s="88">
        <f t="shared" si="126"/>
        <v>45384</v>
      </c>
      <c r="FG60" s="88">
        <f t="shared" si="126"/>
        <v>45414</v>
      </c>
      <c r="FH60" s="88">
        <f t="shared" si="126"/>
        <v>45445</v>
      </c>
      <c r="FI60" s="88">
        <f t="shared" si="126"/>
        <v>45475</v>
      </c>
      <c r="FJ60" s="88">
        <f t="shared" si="126"/>
        <v>45506</v>
      </c>
      <c r="FK60" s="88">
        <f t="shared" si="126"/>
        <v>45537</v>
      </c>
      <c r="FL60" s="88">
        <f t="shared" si="126"/>
        <v>45567</v>
      </c>
      <c r="FM60" s="88">
        <f t="shared" si="126"/>
        <v>45598</v>
      </c>
      <c r="FN60" s="88">
        <f t="shared" si="126"/>
        <v>45628</v>
      </c>
      <c r="FO60" s="88">
        <f t="shared" si="126"/>
        <v>45659</v>
      </c>
      <c r="FP60" s="88">
        <f t="shared" si="126"/>
        <v>45690</v>
      </c>
      <c r="FQ60" s="88">
        <f t="shared" si="126"/>
        <v>45718</v>
      </c>
      <c r="FR60" s="88">
        <f t="shared" si="126"/>
        <v>45749</v>
      </c>
      <c r="FS60" s="88">
        <f t="shared" si="126"/>
        <v>45779</v>
      </c>
      <c r="FT60" s="88">
        <f t="shared" si="126"/>
        <v>45810</v>
      </c>
      <c r="FU60" s="88">
        <f t="shared" si="126"/>
        <v>45840</v>
      </c>
      <c r="FV60" s="88">
        <f t="shared" si="126"/>
        <v>45871</v>
      </c>
      <c r="FW60" s="89">
        <f t="shared" si="126"/>
        <v>45902</v>
      </c>
    </row>
    <row r="61" spans="2:179" ht="15" thickTop="1" x14ac:dyDescent="0.3">
      <c r="B61" s="90">
        <v>1</v>
      </c>
      <c r="C61" s="91">
        <v>36654</v>
      </c>
      <c r="D61" s="92">
        <v>36654</v>
      </c>
      <c r="E61" s="92">
        <v>36654</v>
      </c>
      <c r="F61" s="92">
        <v>36654</v>
      </c>
      <c r="G61" s="92">
        <v>36654</v>
      </c>
      <c r="H61" s="91">
        <v>36929</v>
      </c>
      <c r="I61" s="92">
        <v>36929</v>
      </c>
      <c r="J61" s="92">
        <v>36929</v>
      </c>
      <c r="K61" s="92">
        <v>36929</v>
      </c>
      <c r="L61" s="92">
        <v>36929</v>
      </c>
      <c r="M61" s="92">
        <v>36929</v>
      </c>
      <c r="N61" s="92">
        <v>36929</v>
      </c>
      <c r="O61" s="92">
        <v>36929</v>
      </c>
      <c r="P61" s="92">
        <v>36929</v>
      </c>
      <c r="Q61" s="92">
        <v>36929</v>
      </c>
      <c r="R61" s="92">
        <v>36929</v>
      </c>
      <c r="S61" s="92">
        <v>36929</v>
      </c>
      <c r="T61" s="91">
        <v>37483</v>
      </c>
      <c r="U61" s="92">
        <v>37483</v>
      </c>
      <c r="V61" s="92">
        <v>37483</v>
      </c>
      <c r="W61" s="92">
        <v>37483</v>
      </c>
      <c r="X61" s="92">
        <v>37483</v>
      </c>
      <c r="Y61" s="92">
        <v>37483</v>
      </c>
      <c r="Z61" s="92">
        <v>37483</v>
      </c>
      <c r="AA61" s="92">
        <v>37483</v>
      </c>
      <c r="AB61" s="92">
        <v>37483</v>
      </c>
      <c r="AC61" s="92">
        <v>37483</v>
      </c>
      <c r="AD61" s="92">
        <v>37483</v>
      </c>
      <c r="AE61" s="92">
        <v>37483</v>
      </c>
      <c r="AF61" s="91">
        <v>38139</v>
      </c>
      <c r="AG61" s="92">
        <v>38139</v>
      </c>
      <c r="AH61" s="92">
        <v>38139</v>
      </c>
      <c r="AI61" s="92">
        <v>38139</v>
      </c>
      <c r="AJ61" s="92">
        <v>38139</v>
      </c>
      <c r="AK61" s="92">
        <v>38139</v>
      </c>
      <c r="AL61" s="92">
        <v>38139</v>
      </c>
      <c r="AM61" s="92">
        <v>38139</v>
      </c>
      <c r="AN61" s="92">
        <v>38139</v>
      </c>
      <c r="AO61" s="92">
        <v>38139</v>
      </c>
      <c r="AP61" s="92">
        <v>38139</v>
      </c>
      <c r="AQ61" s="92">
        <v>38139</v>
      </c>
      <c r="AR61" s="91">
        <v>38902</v>
      </c>
      <c r="AS61" s="92">
        <v>38902</v>
      </c>
      <c r="AT61" s="92">
        <v>38902</v>
      </c>
      <c r="AU61" s="92">
        <v>38902</v>
      </c>
      <c r="AV61" s="92">
        <v>38902</v>
      </c>
      <c r="AW61" s="92">
        <v>38902</v>
      </c>
      <c r="AX61" s="92">
        <v>38902</v>
      </c>
      <c r="AY61" s="92">
        <v>38902</v>
      </c>
      <c r="AZ61" s="92">
        <v>38902</v>
      </c>
      <c r="BA61" s="92">
        <v>38902</v>
      </c>
      <c r="BB61" s="91">
        <v>39291</v>
      </c>
      <c r="BC61" s="92">
        <v>39291</v>
      </c>
      <c r="BD61" s="92">
        <v>39291</v>
      </c>
      <c r="BE61" s="92">
        <v>39291</v>
      </c>
      <c r="BF61" s="92">
        <v>39291</v>
      </c>
      <c r="BG61" s="92">
        <v>39291</v>
      </c>
      <c r="BH61" s="92">
        <v>39291</v>
      </c>
      <c r="BI61" s="92">
        <v>39291</v>
      </c>
      <c r="BJ61" s="92">
        <v>39291</v>
      </c>
      <c r="BK61" s="92">
        <v>39291</v>
      </c>
      <c r="BL61" s="92">
        <v>39291</v>
      </c>
      <c r="BM61" s="92">
        <v>39291</v>
      </c>
      <c r="BN61" s="91">
        <v>39880</v>
      </c>
      <c r="BO61" s="92">
        <v>39880</v>
      </c>
      <c r="BP61" s="92">
        <v>39880</v>
      </c>
      <c r="BQ61" s="92">
        <v>39880</v>
      </c>
      <c r="BR61" s="92">
        <v>39880</v>
      </c>
      <c r="BS61" s="92">
        <v>39880</v>
      </c>
      <c r="BT61" s="92">
        <v>39880</v>
      </c>
      <c r="BU61" s="92">
        <v>39880</v>
      </c>
      <c r="BV61" s="92">
        <v>39880</v>
      </c>
      <c r="BW61" s="92">
        <v>39880</v>
      </c>
      <c r="BX61" s="92">
        <v>39880</v>
      </c>
      <c r="BY61" s="92">
        <v>39880</v>
      </c>
      <c r="BZ61" s="91">
        <v>40578</v>
      </c>
      <c r="CA61" s="92">
        <v>40578</v>
      </c>
      <c r="CB61" s="92">
        <v>40578</v>
      </c>
      <c r="CC61" s="92">
        <v>40578</v>
      </c>
      <c r="CD61" s="92">
        <v>40578</v>
      </c>
      <c r="CE61" s="92">
        <v>40578</v>
      </c>
      <c r="CF61" s="92">
        <v>40578</v>
      </c>
      <c r="CG61" s="92">
        <v>40578</v>
      </c>
      <c r="CH61" s="92">
        <v>40578</v>
      </c>
      <c r="CI61" s="92">
        <v>40578</v>
      </c>
      <c r="CJ61" s="92">
        <v>40578</v>
      </c>
      <c r="CK61" s="92">
        <v>40578</v>
      </c>
      <c r="CL61" s="91">
        <v>41390</v>
      </c>
      <c r="CM61" s="92">
        <v>41390</v>
      </c>
      <c r="CN61" s="92">
        <v>41390</v>
      </c>
      <c r="CO61" s="92">
        <v>41390</v>
      </c>
      <c r="CP61" s="92">
        <v>41390</v>
      </c>
      <c r="CQ61" s="92">
        <v>41390</v>
      </c>
      <c r="CR61" s="92">
        <v>41390</v>
      </c>
      <c r="CS61" s="92">
        <v>41390</v>
      </c>
      <c r="CT61" s="92">
        <v>41390</v>
      </c>
      <c r="CU61" s="92">
        <v>41390</v>
      </c>
      <c r="CV61" s="92">
        <v>41390</v>
      </c>
      <c r="CW61" s="92">
        <v>41390</v>
      </c>
      <c r="CX61" s="91">
        <v>42431</v>
      </c>
      <c r="CY61" s="92">
        <v>42431</v>
      </c>
      <c r="CZ61" s="92">
        <v>42431</v>
      </c>
      <c r="DA61" s="92">
        <v>42431</v>
      </c>
      <c r="DB61" s="92">
        <v>42431</v>
      </c>
      <c r="DC61" s="92">
        <v>42431</v>
      </c>
      <c r="DD61" s="92">
        <v>42431</v>
      </c>
      <c r="DE61" s="92">
        <v>42431</v>
      </c>
      <c r="DF61" s="92">
        <v>42431</v>
      </c>
      <c r="DG61" s="92">
        <v>42431</v>
      </c>
      <c r="DH61" s="92">
        <v>42431</v>
      </c>
      <c r="DI61" s="92">
        <v>42431</v>
      </c>
      <c r="DJ61" s="92">
        <v>42431</v>
      </c>
      <c r="DK61" s="92">
        <v>42431</v>
      </c>
      <c r="DL61" s="92">
        <v>42431</v>
      </c>
      <c r="DM61" s="92">
        <v>42431</v>
      </c>
      <c r="DN61" s="92">
        <v>42431</v>
      </c>
      <c r="DO61" s="92">
        <v>42431</v>
      </c>
      <c r="DP61" s="92">
        <v>42431</v>
      </c>
      <c r="DQ61" s="92">
        <v>42431</v>
      </c>
      <c r="DR61" s="92">
        <v>42431</v>
      </c>
      <c r="DS61" s="92">
        <v>42431</v>
      </c>
      <c r="DT61" s="92">
        <v>42431</v>
      </c>
      <c r="DU61" s="92">
        <v>42431</v>
      </c>
      <c r="DV61" s="92">
        <v>42431</v>
      </c>
      <c r="DW61" s="92">
        <v>42431</v>
      </c>
      <c r="DX61" s="92">
        <v>42431</v>
      </c>
      <c r="DY61" s="92">
        <v>42431</v>
      </c>
      <c r="DZ61" s="92">
        <v>42431</v>
      </c>
      <c r="EA61" s="92">
        <v>42431</v>
      </c>
      <c r="EB61" s="92">
        <v>42431</v>
      </c>
      <c r="EC61" s="92">
        <v>42431</v>
      </c>
      <c r="ED61" s="92">
        <v>42431</v>
      </c>
      <c r="EE61" s="92">
        <v>42431</v>
      </c>
      <c r="EF61" s="92">
        <v>42431</v>
      </c>
      <c r="EG61" s="92">
        <v>42431</v>
      </c>
      <c r="EH61" s="92">
        <v>42431</v>
      </c>
      <c r="EI61" s="92">
        <v>42431</v>
      </c>
      <c r="EJ61" s="92">
        <v>42431</v>
      </c>
      <c r="EK61" s="92">
        <v>42431</v>
      </c>
      <c r="EL61" s="92">
        <v>42431</v>
      </c>
      <c r="EM61" s="92">
        <v>42431</v>
      </c>
      <c r="EN61" s="92">
        <v>42431</v>
      </c>
      <c r="EO61" s="92">
        <v>42431</v>
      </c>
      <c r="EP61" s="92">
        <v>42431</v>
      </c>
      <c r="EQ61" s="92">
        <v>42431</v>
      </c>
      <c r="ER61" s="92">
        <v>42431</v>
      </c>
      <c r="ES61" s="92">
        <v>42431</v>
      </c>
      <c r="ET61" s="92">
        <v>42431</v>
      </c>
      <c r="EU61" s="92">
        <v>42431</v>
      </c>
      <c r="EV61" s="92">
        <v>42431</v>
      </c>
      <c r="EW61" s="92">
        <v>42431</v>
      </c>
      <c r="EX61" s="92">
        <v>42431</v>
      </c>
      <c r="EY61" s="92">
        <v>42431</v>
      </c>
      <c r="EZ61" s="92">
        <v>42431</v>
      </c>
      <c r="FA61" s="92">
        <v>42431</v>
      </c>
      <c r="FB61" s="92">
        <v>42431</v>
      </c>
      <c r="FC61" s="92">
        <v>42431</v>
      </c>
      <c r="FD61" s="92">
        <v>42431</v>
      </c>
      <c r="FE61" s="92">
        <v>42431</v>
      </c>
      <c r="FF61" s="92">
        <v>42431</v>
      </c>
      <c r="FG61" s="92">
        <v>42431</v>
      </c>
      <c r="FH61" s="92">
        <v>42431</v>
      </c>
      <c r="FI61" s="92">
        <v>42431</v>
      </c>
      <c r="FJ61" s="92">
        <v>42431</v>
      </c>
      <c r="FK61" s="92">
        <v>42431</v>
      </c>
      <c r="FL61" s="92">
        <v>42431</v>
      </c>
      <c r="FM61" s="92">
        <v>42431</v>
      </c>
      <c r="FN61" s="92">
        <v>42431</v>
      </c>
      <c r="FO61" s="92">
        <v>42431</v>
      </c>
      <c r="FP61" s="92">
        <v>42431</v>
      </c>
      <c r="FQ61" s="92">
        <v>42431</v>
      </c>
      <c r="FR61" s="92">
        <v>42431</v>
      </c>
      <c r="FS61" s="92">
        <v>42431</v>
      </c>
      <c r="FT61" s="92">
        <v>42431</v>
      </c>
      <c r="FU61" s="92">
        <v>42431</v>
      </c>
      <c r="FV61" s="92">
        <v>42431</v>
      </c>
      <c r="FW61" s="93">
        <v>42431</v>
      </c>
    </row>
    <row r="62" spans="2:179" x14ac:dyDescent="0.3">
      <c r="B62" s="94">
        <v>2</v>
      </c>
      <c r="C62" s="48">
        <v>38212</v>
      </c>
      <c r="D62" s="38">
        <v>38212</v>
      </c>
      <c r="E62" s="38">
        <v>38212</v>
      </c>
      <c r="F62" s="38">
        <v>38212</v>
      </c>
      <c r="G62" s="38">
        <v>38212</v>
      </c>
      <c r="H62" s="48">
        <v>38499</v>
      </c>
      <c r="I62" s="38">
        <v>38499</v>
      </c>
      <c r="J62" s="38">
        <v>38499</v>
      </c>
      <c r="K62" s="38">
        <v>38499</v>
      </c>
      <c r="L62" s="38">
        <v>38499</v>
      </c>
      <c r="M62" s="38">
        <v>38499</v>
      </c>
      <c r="N62" s="38">
        <v>38499</v>
      </c>
      <c r="O62" s="38">
        <v>38499</v>
      </c>
      <c r="P62" s="38">
        <v>38499</v>
      </c>
      <c r="Q62" s="38">
        <v>38499</v>
      </c>
      <c r="R62" s="38">
        <v>38499</v>
      </c>
      <c r="S62" s="38">
        <v>38499</v>
      </c>
      <c r="T62" s="48">
        <v>39076</v>
      </c>
      <c r="U62" s="38">
        <v>39076</v>
      </c>
      <c r="V62" s="38">
        <v>39076</v>
      </c>
      <c r="W62" s="38">
        <v>39076</v>
      </c>
      <c r="X62" s="38">
        <v>39076</v>
      </c>
      <c r="Y62" s="38">
        <v>39076</v>
      </c>
      <c r="Z62" s="38">
        <v>39076</v>
      </c>
      <c r="AA62" s="38">
        <v>39076</v>
      </c>
      <c r="AB62" s="38">
        <v>39076</v>
      </c>
      <c r="AC62" s="38">
        <v>39076</v>
      </c>
      <c r="AD62" s="38">
        <v>39076</v>
      </c>
      <c r="AE62" s="38">
        <v>39076</v>
      </c>
      <c r="AF62" s="48">
        <v>39760</v>
      </c>
      <c r="AG62" s="38">
        <v>39760</v>
      </c>
      <c r="AH62" s="38">
        <v>39760</v>
      </c>
      <c r="AI62" s="38">
        <v>39760</v>
      </c>
      <c r="AJ62" s="38">
        <v>39760</v>
      </c>
      <c r="AK62" s="38">
        <v>39760</v>
      </c>
      <c r="AL62" s="38">
        <v>39760</v>
      </c>
      <c r="AM62" s="38">
        <v>39760</v>
      </c>
      <c r="AN62" s="38">
        <v>39760</v>
      </c>
      <c r="AO62" s="38">
        <v>39760</v>
      </c>
      <c r="AP62" s="38">
        <v>39760</v>
      </c>
      <c r="AQ62" s="38">
        <v>39760</v>
      </c>
      <c r="AR62" s="48">
        <v>40555</v>
      </c>
      <c r="AS62" s="38">
        <v>40555</v>
      </c>
      <c r="AT62" s="38">
        <v>40555</v>
      </c>
      <c r="AU62" s="38">
        <v>40555</v>
      </c>
      <c r="AV62" s="38">
        <v>40555</v>
      </c>
      <c r="AW62" s="38">
        <v>40555</v>
      </c>
      <c r="AX62" s="38">
        <v>40555</v>
      </c>
      <c r="AY62" s="38">
        <v>40555</v>
      </c>
      <c r="AZ62" s="38">
        <v>40555</v>
      </c>
      <c r="BA62" s="38">
        <v>40555</v>
      </c>
      <c r="BB62" s="48">
        <v>40961</v>
      </c>
      <c r="BC62" s="38">
        <v>40961</v>
      </c>
      <c r="BD62" s="38">
        <v>40961</v>
      </c>
      <c r="BE62" s="38">
        <v>40961</v>
      </c>
      <c r="BF62" s="38">
        <v>40961</v>
      </c>
      <c r="BG62" s="38">
        <v>40961</v>
      </c>
      <c r="BH62" s="38">
        <v>40961</v>
      </c>
      <c r="BI62" s="38">
        <v>40961</v>
      </c>
      <c r="BJ62" s="38">
        <v>40961</v>
      </c>
      <c r="BK62" s="38">
        <v>40961</v>
      </c>
      <c r="BL62" s="38">
        <v>40961</v>
      </c>
      <c r="BM62" s="38">
        <v>40961</v>
      </c>
      <c r="BN62" s="48">
        <v>41575</v>
      </c>
      <c r="BO62" s="38">
        <v>41575</v>
      </c>
      <c r="BP62" s="38">
        <v>41575</v>
      </c>
      <c r="BQ62" s="38">
        <v>41575</v>
      </c>
      <c r="BR62" s="38">
        <v>41575</v>
      </c>
      <c r="BS62" s="38">
        <v>41575</v>
      </c>
      <c r="BT62" s="38">
        <v>41575</v>
      </c>
      <c r="BU62" s="38">
        <v>41575</v>
      </c>
      <c r="BV62" s="38">
        <v>41575</v>
      </c>
      <c r="BW62" s="38">
        <v>41575</v>
      </c>
      <c r="BX62" s="38">
        <v>41575</v>
      </c>
      <c r="BY62" s="38">
        <v>41575</v>
      </c>
      <c r="BZ62" s="48">
        <v>42303</v>
      </c>
      <c r="CA62" s="38">
        <v>42303</v>
      </c>
      <c r="CB62" s="38">
        <v>42303</v>
      </c>
      <c r="CC62" s="38">
        <v>42303</v>
      </c>
      <c r="CD62" s="38">
        <v>42303</v>
      </c>
      <c r="CE62" s="38">
        <v>42303</v>
      </c>
      <c r="CF62" s="38">
        <v>42303</v>
      </c>
      <c r="CG62" s="38">
        <v>42303</v>
      </c>
      <c r="CH62" s="38">
        <v>42303</v>
      </c>
      <c r="CI62" s="38">
        <v>42303</v>
      </c>
      <c r="CJ62" s="38">
        <v>42303</v>
      </c>
      <c r="CK62" s="38">
        <v>42303</v>
      </c>
      <c r="CL62" s="48">
        <v>43149</v>
      </c>
      <c r="CM62" s="38">
        <v>43149</v>
      </c>
      <c r="CN62" s="38">
        <v>43149</v>
      </c>
      <c r="CO62" s="38">
        <v>43149</v>
      </c>
      <c r="CP62" s="38">
        <v>43149</v>
      </c>
      <c r="CQ62" s="38">
        <v>43149</v>
      </c>
      <c r="CR62" s="38">
        <v>43149</v>
      </c>
      <c r="CS62" s="38">
        <v>43149</v>
      </c>
      <c r="CT62" s="38">
        <v>43149</v>
      </c>
      <c r="CU62" s="38">
        <v>43149</v>
      </c>
      <c r="CV62" s="38">
        <v>43149</v>
      </c>
      <c r="CW62" s="38">
        <v>43149</v>
      </c>
      <c r="CX62" s="48">
        <v>44237</v>
      </c>
      <c r="CY62" s="38">
        <v>44237</v>
      </c>
      <c r="CZ62" s="38">
        <v>44237</v>
      </c>
      <c r="DA62" s="38">
        <v>44237</v>
      </c>
      <c r="DB62" s="38">
        <v>44237</v>
      </c>
      <c r="DC62" s="38">
        <v>44237</v>
      </c>
      <c r="DD62" s="38">
        <v>44237</v>
      </c>
      <c r="DE62" s="38">
        <v>44237</v>
      </c>
      <c r="DF62" s="38">
        <v>44237</v>
      </c>
      <c r="DG62" s="38">
        <v>44237</v>
      </c>
      <c r="DH62" s="38">
        <v>44237</v>
      </c>
      <c r="DI62" s="38">
        <v>44237</v>
      </c>
      <c r="DJ62" s="38">
        <v>44237</v>
      </c>
      <c r="DK62" s="38">
        <v>44237</v>
      </c>
      <c r="DL62" s="38">
        <v>44237</v>
      </c>
      <c r="DM62" s="38">
        <v>44237</v>
      </c>
      <c r="DN62" s="38">
        <v>44237</v>
      </c>
      <c r="DO62" s="38">
        <v>44237</v>
      </c>
      <c r="DP62" s="38">
        <v>44237</v>
      </c>
      <c r="DQ62" s="38">
        <v>44237</v>
      </c>
      <c r="DR62" s="38">
        <v>44237</v>
      </c>
      <c r="DS62" s="38">
        <v>44237</v>
      </c>
      <c r="DT62" s="38">
        <v>44237</v>
      </c>
      <c r="DU62" s="38">
        <v>44237</v>
      </c>
      <c r="DV62" s="38">
        <v>44237</v>
      </c>
      <c r="DW62" s="38">
        <v>44237</v>
      </c>
      <c r="DX62" s="38">
        <v>44237</v>
      </c>
      <c r="DY62" s="38">
        <v>44237</v>
      </c>
      <c r="DZ62" s="38">
        <v>44237</v>
      </c>
      <c r="EA62" s="38">
        <v>44237</v>
      </c>
      <c r="EB62" s="38">
        <v>44237</v>
      </c>
      <c r="EC62" s="38">
        <v>44237</v>
      </c>
      <c r="ED62" s="38">
        <v>44237</v>
      </c>
      <c r="EE62" s="38">
        <v>44237</v>
      </c>
      <c r="EF62" s="38">
        <v>44237</v>
      </c>
      <c r="EG62" s="38">
        <v>44237</v>
      </c>
      <c r="EH62" s="38">
        <v>44237</v>
      </c>
      <c r="EI62" s="38">
        <v>44237</v>
      </c>
      <c r="EJ62" s="38">
        <v>44237</v>
      </c>
      <c r="EK62" s="38">
        <v>44237</v>
      </c>
      <c r="EL62" s="38">
        <v>44237</v>
      </c>
      <c r="EM62" s="38">
        <v>44237</v>
      </c>
      <c r="EN62" s="38">
        <v>44237</v>
      </c>
      <c r="EO62" s="38">
        <v>44237</v>
      </c>
      <c r="EP62" s="38">
        <v>44237</v>
      </c>
      <c r="EQ62" s="38">
        <v>44237</v>
      </c>
      <c r="ER62" s="38">
        <v>44237</v>
      </c>
      <c r="ES62" s="38">
        <v>44237</v>
      </c>
      <c r="ET62" s="38">
        <v>44237</v>
      </c>
      <c r="EU62" s="38">
        <v>44237</v>
      </c>
      <c r="EV62" s="38">
        <v>44237</v>
      </c>
      <c r="EW62" s="38">
        <v>44237</v>
      </c>
      <c r="EX62" s="38">
        <v>44237</v>
      </c>
      <c r="EY62" s="38">
        <v>44237</v>
      </c>
      <c r="EZ62" s="38">
        <v>44237</v>
      </c>
      <c r="FA62" s="38">
        <v>44237</v>
      </c>
      <c r="FB62" s="38">
        <v>44237</v>
      </c>
      <c r="FC62" s="38">
        <v>44237</v>
      </c>
      <c r="FD62" s="38">
        <v>44237</v>
      </c>
      <c r="FE62" s="38">
        <v>44237</v>
      </c>
      <c r="FF62" s="38">
        <v>44237</v>
      </c>
      <c r="FG62" s="38">
        <v>44237</v>
      </c>
      <c r="FH62" s="38">
        <v>44237</v>
      </c>
      <c r="FI62" s="38">
        <v>44237</v>
      </c>
      <c r="FJ62" s="38">
        <v>44237</v>
      </c>
      <c r="FK62" s="38">
        <v>44237</v>
      </c>
      <c r="FL62" s="38">
        <v>44237</v>
      </c>
      <c r="FM62" s="38">
        <v>44237</v>
      </c>
      <c r="FN62" s="38">
        <v>44237</v>
      </c>
      <c r="FO62" s="38">
        <v>44237</v>
      </c>
      <c r="FP62" s="38">
        <v>44237</v>
      </c>
      <c r="FQ62" s="38">
        <v>44237</v>
      </c>
      <c r="FR62" s="38">
        <v>44237</v>
      </c>
      <c r="FS62" s="38">
        <v>44237</v>
      </c>
      <c r="FT62" s="38">
        <v>44237</v>
      </c>
      <c r="FU62" s="38">
        <v>44237</v>
      </c>
      <c r="FV62" s="38">
        <v>44237</v>
      </c>
      <c r="FW62" s="95">
        <v>44237</v>
      </c>
    </row>
    <row r="63" spans="2:179" x14ac:dyDescent="0.3">
      <c r="B63" s="94">
        <v>3</v>
      </c>
      <c r="C63" s="48">
        <v>39837</v>
      </c>
      <c r="D63" s="38">
        <v>39837</v>
      </c>
      <c r="E63" s="38">
        <v>39837</v>
      </c>
      <c r="F63" s="38">
        <v>39837</v>
      </c>
      <c r="G63" s="38">
        <v>39837</v>
      </c>
      <c r="H63" s="48">
        <v>40136</v>
      </c>
      <c r="I63" s="38">
        <v>40136</v>
      </c>
      <c r="J63" s="38">
        <v>40136</v>
      </c>
      <c r="K63" s="38">
        <v>40136</v>
      </c>
      <c r="L63" s="38">
        <v>40136</v>
      </c>
      <c r="M63" s="38">
        <v>40136</v>
      </c>
      <c r="N63" s="38">
        <v>40136</v>
      </c>
      <c r="O63" s="38">
        <v>40136</v>
      </c>
      <c r="P63" s="38">
        <v>40136</v>
      </c>
      <c r="Q63" s="38">
        <v>40136</v>
      </c>
      <c r="R63" s="38">
        <v>40136</v>
      </c>
      <c r="S63" s="38">
        <v>40136</v>
      </c>
      <c r="T63" s="48">
        <v>40738</v>
      </c>
      <c r="U63" s="38">
        <v>40738</v>
      </c>
      <c r="V63" s="38">
        <v>40738</v>
      </c>
      <c r="W63" s="38">
        <v>40738</v>
      </c>
      <c r="X63" s="38">
        <v>40738</v>
      </c>
      <c r="Y63" s="38">
        <v>40738</v>
      </c>
      <c r="Z63" s="38">
        <v>40738</v>
      </c>
      <c r="AA63" s="38">
        <v>40738</v>
      </c>
      <c r="AB63" s="38">
        <v>40738</v>
      </c>
      <c r="AC63" s="38">
        <v>40738</v>
      </c>
      <c r="AD63" s="38">
        <v>40738</v>
      </c>
      <c r="AE63" s="38">
        <v>40738</v>
      </c>
      <c r="AF63" s="48">
        <v>41451</v>
      </c>
      <c r="AG63" s="38">
        <v>41451</v>
      </c>
      <c r="AH63" s="38">
        <v>41451</v>
      </c>
      <c r="AI63" s="38">
        <v>41451</v>
      </c>
      <c r="AJ63" s="38">
        <v>41451</v>
      </c>
      <c r="AK63" s="38">
        <v>41451</v>
      </c>
      <c r="AL63" s="38">
        <v>41451</v>
      </c>
      <c r="AM63" s="38">
        <v>41451</v>
      </c>
      <c r="AN63" s="38">
        <v>41451</v>
      </c>
      <c r="AO63" s="38">
        <v>41451</v>
      </c>
      <c r="AP63" s="38">
        <v>41451</v>
      </c>
      <c r="AQ63" s="38">
        <v>41451</v>
      </c>
      <c r="AR63" s="48">
        <v>42280</v>
      </c>
      <c r="AS63" s="38">
        <v>42280</v>
      </c>
      <c r="AT63" s="38">
        <v>42280</v>
      </c>
      <c r="AU63" s="38">
        <v>42280</v>
      </c>
      <c r="AV63" s="38">
        <v>42280</v>
      </c>
      <c r="AW63" s="38">
        <v>42280</v>
      </c>
      <c r="AX63" s="38">
        <v>42280</v>
      </c>
      <c r="AY63" s="38">
        <v>42280</v>
      </c>
      <c r="AZ63" s="38">
        <v>42280</v>
      </c>
      <c r="BA63" s="38">
        <v>42280</v>
      </c>
      <c r="BB63" s="48">
        <v>42703</v>
      </c>
      <c r="BC63" s="38">
        <v>42703</v>
      </c>
      <c r="BD63" s="38">
        <v>42703</v>
      </c>
      <c r="BE63" s="38">
        <v>42703</v>
      </c>
      <c r="BF63" s="38">
        <v>42703</v>
      </c>
      <c r="BG63" s="38">
        <v>42703</v>
      </c>
      <c r="BH63" s="38">
        <v>42703</v>
      </c>
      <c r="BI63" s="38">
        <v>42703</v>
      </c>
      <c r="BJ63" s="38">
        <v>42703</v>
      </c>
      <c r="BK63" s="38">
        <v>42703</v>
      </c>
      <c r="BL63" s="38">
        <v>42703</v>
      </c>
      <c r="BM63" s="38">
        <v>42703</v>
      </c>
      <c r="BN63" s="48">
        <v>43344</v>
      </c>
      <c r="BO63" s="38">
        <v>43344</v>
      </c>
      <c r="BP63" s="38">
        <v>43344</v>
      </c>
      <c r="BQ63" s="38">
        <v>43344</v>
      </c>
      <c r="BR63" s="38">
        <v>43344</v>
      </c>
      <c r="BS63" s="38">
        <v>43344</v>
      </c>
      <c r="BT63" s="38">
        <v>43344</v>
      </c>
      <c r="BU63" s="38">
        <v>43344</v>
      </c>
      <c r="BV63" s="38">
        <v>43344</v>
      </c>
      <c r="BW63" s="38">
        <v>43344</v>
      </c>
      <c r="BX63" s="38">
        <v>43344</v>
      </c>
      <c r="BY63" s="38">
        <v>43344</v>
      </c>
      <c r="BZ63" s="48">
        <v>44103</v>
      </c>
      <c r="CA63" s="38">
        <v>44103</v>
      </c>
      <c r="CB63" s="38">
        <v>44103</v>
      </c>
      <c r="CC63" s="38">
        <v>44103</v>
      </c>
      <c r="CD63" s="38">
        <v>44103</v>
      </c>
      <c r="CE63" s="38">
        <v>44103</v>
      </c>
      <c r="CF63" s="38">
        <v>44103</v>
      </c>
      <c r="CG63" s="38">
        <v>44103</v>
      </c>
      <c r="CH63" s="38">
        <v>44103</v>
      </c>
      <c r="CI63" s="38">
        <v>44103</v>
      </c>
      <c r="CJ63" s="38">
        <v>44103</v>
      </c>
      <c r="CK63" s="38">
        <v>44103</v>
      </c>
      <c r="CL63" s="48">
        <v>44985</v>
      </c>
      <c r="CM63" s="38">
        <v>44985</v>
      </c>
      <c r="CN63" s="38">
        <v>44985</v>
      </c>
      <c r="CO63" s="38">
        <v>44985</v>
      </c>
      <c r="CP63" s="38">
        <v>44985</v>
      </c>
      <c r="CQ63" s="38">
        <v>44985</v>
      </c>
      <c r="CR63" s="38">
        <v>44985</v>
      </c>
      <c r="CS63" s="38">
        <v>44985</v>
      </c>
      <c r="CT63" s="38">
        <v>44985</v>
      </c>
      <c r="CU63" s="38">
        <v>44985</v>
      </c>
      <c r="CV63" s="38">
        <v>44985</v>
      </c>
      <c r="CW63" s="38">
        <v>44985</v>
      </c>
      <c r="CX63" s="48">
        <v>46117</v>
      </c>
      <c r="CY63" s="38">
        <v>46117</v>
      </c>
      <c r="CZ63" s="38">
        <v>46117</v>
      </c>
      <c r="DA63" s="38">
        <v>46117</v>
      </c>
      <c r="DB63" s="38">
        <v>46117</v>
      </c>
      <c r="DC63" s="38">
        <v>46117</v>
      </c>
      <c r="DD63" s="38">
        <v>46117</v>
      </c>
      <c r="DE63" s="38">
        <v>46117</v>
      </c>
      <c r="DF63" s="38">
        <v>46117</v>
      </c>
      <c r="DG63" s="38">
        <v>46117</v>
      </c>
      <c r="DH63" s="38">
        <v>46117</v>
      </c>
      <c r="DI63" s="38">
        <v>46117</v>
      </c>
      <c r="DJ63" s="38">
        <v>46117</v>
      </c>
      <c r="DK63" s="38">
        <v>46117</v>
      </c>
      <c r="DL63" s="38">
        <v>46117</v>
      </c>
      <c r="DM63" s="38">
        <v>46117</v>
      </c>
      <c r="DN63" s="38">
        <v>46117</v>
      </c>
      <c r="DO63" s="38">
        <v>46117</v>
      </c>
      <c r="DP63" s="38">
        <v>46117</v>
      </c>
      <c r="DQ63" s="38">
        <v>46117</v>
      </c>
      <c r="DR63" s="38">
        <v>46117</v>
      </c>
      <c r="DS63" s="38">
        <v>46117</v>
      </c>
      <c r="DT63" s="38">
        <v>46117</v>
      </c>
      <c r="DU63" s="38">
        <v>46117</v>
      </c>
      <c r="DV63" s="38">
        <v>46117</v>
      </c>
      <c r="DW63" s="38">
        <v>46117</v>
      </c>
      <c r="DX63" s="38">
        <v>46117</v>
      </c>
      <c r="DY63" s="38">
        <v>46117</v>
      </c>
      <c r="DZ63" s="38">
        <v>46117</v>
      </c>
      <c r="EA63" s="38">
        <v>46117</v>
      </c>
      <c r="EB63" s="38">
        <v>46117</v>
      </c>
      <c r="EC63" s="38">
        <v>46117</v>
      </c>
      <c r="ED63" s="38">
        <v>46117</v>
      </c>
      <c r="EE63" s="38">
        <v>46117</v>
      </c>
      <c r="EF63" s="38">
        <v>46117</v>
      </c>
      <c r="EG63" s="38">
        <v>46117</v>
      </c>
      <c r="EH63" s="38">
        <v>46117</v>
      </c>
      <c r="EI63" s="38">
        <v>46117</v>
      </c>
      <c r="EJ63" s="38">
        <v>46117</v>
      </c>
      <c r="EK63" s="38">
        <v>46117</v>
      </c>
      <c r="EL63" s="38">
        <v>46117</v>
      </c>
      <c r="EM63" s="38">
        <v>46117</v>
      </c>
      <c r="EN63" s="38">
        <v>46117</v>
      </c>
      <c r="EO63" s="38">
        <v>46117</v>
      </c>
      <c r="EP63" s="38">
        <v>46117</v>
      </c>
      <c r="EQ63" s="38">
        <v>46117</v>
      </c>
      <c r="ER63" s="38">
        <v>46117</v>
      </c>
      <c r="ES63" s="38">
        <v>46117</v>
      </c>
      <c r="ET63" s="38">
        <v>46117</v>
      </c>
      <c r="EU63" s="38">
        <v>46117</v>
      </c>
      <c r="EV63" s="38">
        <v>46117</v>
      </c>
      <c r="EW63" s="38">
        <v>46117</v>
      </c>
      <c r="EX63" s="38">
        <v>46117</v>
      </c>
      <c r="EY63" s="38">
        <v>46117</v>
      </c>
      <c r="EZ63" s="38">
        <v>46117</v>
      </c>
      <c r="FA63" s="38">
        <v>46117</v>
      </c>
      <c r="FB63" s="38">
        <v>46117</v>
      </c>
      <c r="FC63" s="38">
        <v>46117</v>
      </c>
      <c r="FD63" s="38">
        <v>46117</v>
      </c>
      <c r="FE63" s="38">
        <v>46117</v>
      </c>
      <c r="FF63" s="38">
        <v>46117</v>
      </c>
      <c r="FG63" s="38">
        <v>46117</v>
      </c>
      <c r="FH63" s="38">
        <v>46117</v>
      </c>
      <c r="FI63" s="38">
        <v>46117</v>
      </c>
      <c r="FJ63" s="38">
        <v>46117</v>
      </c>
      <c r="FK63" s="38">
        <v>46117</v>
      </c>
      <c r="FL63" s="38">
        <v>46117</v>
      </c>
      <c r="FM63" s="38">
        <v>46117</v>
      </c>
      <c r="FN63" s="38">
        <v>46117</v>
      </c>
      <c r="FO63" s="38">
        <v>46117</v>
      </c>
      <c r="FP63" s="38">
        <v>46117</v>
      </c>
      <c r="FQ63" s="38">
        <v>46117</v>
      </c>
      <c r="FR63" s="38">
        <v>46117</v>
      </c>
      <c r="FS63" s="38">
        <v>46117</v>
      </c>
      <c r="FT63" s="38">
        <v>46117</v>
      </c>
      <c r="FU63" s="38">
        <v>46117</v>
      </c>
      <c r="FV63" s="38">
        <v>46117</v>
      </c>
      <c r="FW63" s="95">
        <v>46117</v>
      </c>
    </row>
    <row r="64" spans="2:179" x14ac:dyDescent="0.3">
      <c r="B64" s="94">
        <v>4</v>
      </c>
      <c r="C64" s="48">
        <v>41530</v>
      </c>
      <c r="D64" s="38">
        <v>41530</v>
      </c>
      <c r="E64" s="38">
        <v>41530</v>
      </c>
      <c r="F64" s="38">
        <v>41530</v>
      </c>
      <c r="G64" s="38">
        <v>41530</v>
      </c>
      <c r="H64" s="48">
        <v>41841</v>
      </c>
      <c r="I64" s="38">
        <v>41841</v>
      </c>
      <c r="J64" s="38">
        <v>41841</v>
      </c>
      <c r="K64" s="38">
        <v>41841</v>
      </c>
      <c r="L64" s="38">
        <v>41841</v>
      </c>
      <c r="M64" s="38">
        <v>41841</v>
      </c>
      <c r="N64" s="38">
        <v>41841</v>
      </c>
      <c r="O64" s="38">
        <v>41841</v>
      </c>
      <c r="P64" s="38">
        <v>41841</v>
      </c>
      <c r="Q64" s="38">
        <v>41841</v>
      </c>
      <c r="R64" s="38">
        <v>41841</v>
      </c>
      <c r="S64" s="38">
        <v>41841</v>
      </c>
      <c r="T64" s="48">
        <v>42469</v>
      </c>
      <c r="U64" s="38">
        <v>42469</v>
      </c>
      <c r="V64" s="38">
        <v>42469</v>
      </c>
      <c r="W64" s="38">
        <v>42469</v>
      </c>
      <c r="X64" s="38">
        <v>42469</v>
      </c>
      <c r="Y64" s="38">
        <v>42469</v>
      </c>
      <c r="Z64" s="38">
        <v>42469</v>
      </c>
      <c r="AA64" s="38">
        <v>42469</v>
      </c>
      <c r="AB64" s="38">
        <v>42469</v>
      </c>
      <c r="AC64" s="38">
        <v>42469</v>
      </c>
      <c r="AD64" s="38">
        <v>42469</v>
      </c>
      <c r="AE64" s="38">
        <v>42469</v>
      </c>
      <c r="AF64" s="48">
        <v>43212</v>
      </c>
      <c r="AG64" s="38">
        <v>43212</v>
      </c>
      <c r="AH64" s="38">
        <v>43212</v>
      </c>
      <c r="AI64" s="38">
        <v>43212</v>
      </c>
      <c r="AJ64" s="38">
        <v>43212</v>
      </c>
      <c r="AK64" s="38">
        <v>43212</v>
      </c>
      <c r="AL64" s="38">
        <v>43212</v>
      </c>
      <c r="AM64" s="38">
        <v>43212</v>
      </c>
      <c r="AN64" s="38">
        <v>43212</v>
      </c>
      <c r="AO64" s="38">
        <v>43212</v>
      </c>
      <c r="AP64" s="38">
        <v>43212</v>
      </c>
      <c r="AQ64" s="38">
        <v>43212</v>
      </c>
      <c r="AR64" s="48">
        <v>44076</v>
      </c>
      <c r="AS64" s="38">
        <v>44076</v>
      </c>
      <c r="AT64" s="38">
        <v>44076</v>
      </c>
      <c r="AU64" s="38">
        <v>44076</v>
      </c>
      <c r="AV64" s="38">
        <v>44076</v>
      </c>
      <c r="AW64" s="38">
        <v>44076</v>
      </c>
      <c r="AX64" s="38">
        <v>44076</v>
      </c>
      <c r="AY64" s="38">
        <v>44076</v>
      </c>
      <c r="AZ64" s="38">
        <v>44076</v>
      </c>
      <c r="BA64" s="38">
        <v>44076</v>
      </c>
      <c r="BB64" s="48">
        <v>44517</v>
      </c>
      <c r="BC64" s="38">
        <v>44517</v>
      </c>
      <c r="BD64" s="38">
        <v>44517</v>
      </c>
      <c r="BE64" s="38">
        <v>44517</v>
      </c>
      <c r="BF64" s="38">
        <v>44517</v>
      </c>
      <c r="BG64" s="38">
        <v>44517</v>
      </c>
      <c r="BH64" s="38">
        <v>44517</v>
      </c>
      <c r="BI64" s="38">
        <v>44517</v>
      </c>
      <c r="BJ64" s="38">
        <v>44517</v>
      </c>
      <c r="BK64" s="38">
        <v>44517</v>
      </c>
      <c r="BL64" s="38">
        <v>44517</v>
      </c>
      <c r="BM64" s="38">
        <v>44517</v>
      </c>
      <c r="BN64" s="48">
        <v>45185</v>
      </c>
      <c r="BO64" s="38">
        <v>45185</v>
      </c>
      <c r="BP64" s="38">
        <v>45185</v>
      </c>
      <c r="BQ64" s="38">
        <v>45185</v>
      </c>
      <c r="BR64" s="38">
        <v>45185</v>
      </c>
      <c r="BS64" s="38">
        <v>45185</v>
      </c>
      <c r="BT64" s="38">
        <v>45185</v>
      </c>
      <c r="BU64" s="38">
        <v>45185</v>
      </c>
      <c r="BV64" s="38">
        <v>45185</v>
      </c>
      <c r="BW64" s="38">
        <v>45185</v>
      </c>
      <c r="BX64" s="38">
        <v>45185</v>
      </c>
      <c r="BY64" s="38">
        <v>45185</v>
      </c>
      <c r="BZ64" s="48">
        <v>45976</v>
      </c>
      <c r="CA64" s="38">
        <v>45976</v>
      </c>
      <c r="CB64" s="38">
        <v>45976</v>
      </c>
      <c r="CC64" s="38">
        <v>45976</v>
      </c>
      <c r="CD64" s="38">
        <v>45976</v>
      </c>
      <c r="CE64" s="38">
        <v>45976</v>
      </c>
      <c r="CF64" s="38">
        <v>45976</v>
      </c>
      <c r="CG64" s="38">
        <v>45976</v>
      </c>
      <c r="CH64" s="38">
        <v>45976</v>
      </c>
      <c r="CI64" s="38">
        <v>45976</v>
      </c>
      <c r="CJ64" s="38">
        <v>45976</v>
      </c>
      <c r="CK64" s="38">
        <v>45976</v>
      </c>
      <c r="CL64" s="48">
        <v>46896</v>
      </c>
      <c r="CM64" s="38">
        <v>46896</v>
      </c>
      <c r="CN64" s="38">
        <v>46896</v>
      </c>
      <c r="CO64" s="38">
        <v>46896</v>
      </c>
      <c r="CP64" s="38">
        <v>46896</v>
      </c>
      <c r="CQ64" s="38">
        <v>46896</v>
      </c>
      <c r="CR64" s="38">
        <v>46896</v>
      </c>
      <c r="CS64" s="38">
        <v>46896</v>
      </c>
      <c r="CT64" s="38">
        <v>46896</v>
      </c>
      <c r="CU64" s="38">
        <v>46896</v>
      </c>
      <c r="CV64" s="38">
        <v>46896</v>
      </c>
      <c r="CW64" s="38">
        <v>46896</v>
      </c>
      <c r="CX64" s="48">
        <v>48078</v>
      </c>
      <c r="CY64" s="38">
        <v>48078</v>
      </c>
      <c r="CZ64" s="38">
        <v>48078</v>
      </c>
      <c r="DA64" s="38">
        <v>48078</v>
      </c>
      <c r="DB64" s="38">
        <v>48078</v>
      </c>
      <c r="DC64" s="38">
        <v>48078</v>
      </c>
      <c r="DD64" s="38">
        <v>48078</v>
      </c>
      <c r="DE64" s="38">
        <v>48078</v>
      </c>
      <c r="DF64" s="38">
        <v>48078</v>
      </c>
      <c r="DG64" s="38">
        <v>48078</v>
      </c>
      <c r="DH64" s="38">
        <v>48078</v>
      </c>
      <c r="DI64" s="38">
        <v>48078</v>
      </c>
      <c r="DJ64" s="38">
        <v>48078</v>
      </c>
      <c r="DK64" s="38">
        <v>48078</v>
      </c>
      <c r="DL64" s="38">
        <v>48078</v>
      </c>
      <c r="DM64" s="38">
        <v>48078</v>
      </c>
      <c r="DN64" s="38">
        <v>48078</v>
      </c>
      <c r="DO64" s="38">
        <v>48078</v>
      </c>
      <c r="DP64" s="38">
        <v>48078</v>
      </c>
      <c r="DQ64" s="38">
        <v>48078</v>
      </c>
      <c r="DR64" s="38">
        <v>48078</v>
      </c>
      <c r="DS64" s="38">
        <v>48078</v>
      </c>
      <c r="DT64" s="38">
        <v>48078</v>
      </c>
      <c r="DU64" s="38">
        <v>48078</v>
      </c>
      <c r="DV64" s="38">
        <v>48078</v>
      </c>
      <c r="DW64" s="38">
        <v>48078</v>
      </c>
      <c r="DX64" s="38">
        <v>48078</v>
      </c>
      <c r="DY64" s="38">
        <v>48078</v>
      </c>
      <c r="DZ64" s="38">
        <v>48078</v>
      </c>
      <c r="EA64" s="38">
        <v>48078</v>
      </c>
      <c r="EB64" s="38">
        <v>48078</v>
      </c>
      <c r="EC64" s="38">
        <v>48078</v>
      </c>
      <c r="ED64" s="38">
        <v>48078</v>
      </c>
      <c r="EE64" s="38">
        <v>48078</v>
      </c>
      <c r="EF64" s="38">
        <v>48078</v>
      </c>
      <c r="EG64" s="38">
        <v>48078</v>
      </c>
      <c r="EH64" s="38">
        <v>48078</v>
      </c>
      <c r="EI64" s="38">
        <v>48078</v>
      </c>
      <c r="EJ64" s="38">
        <v>48078</v>
      </c>
      <c r="EK64" s="38">
        <v>48078</v>
      </c>
      <c r="EL64" s="38">
        <v>48078</v>
      </c>
      <c r="EM64" s="38">
        <v>48078</v>
      </c>
      <c r="EN64" s="38">
        <v>48078</v>
      </c>
      <c r="EO64" s="38">
        <v>48078</v>
      </c>
      <c r="EP64" s="38">
        <v>48078</v>
      </c>
      <c r="EQ64" s="38">
        <v>48078</v>
      </c>
      <c r="ER64" s="38">
        <v>48078</v>
      </c>
      <c r="ES64" s="38">
        <v>48078</v>
      </c>
      <c r="ET64" s="38">
        <v>48078</v>
      </c>
      <c r="EU64" s="38">
        <v>48078</v>
      </c>
      <c r="EV64" s="38">
        <v>48078</v>
      </c>
      <c r="EW64" s="38">
        <v>48078</v>
      </c>
      <c r="EX64" s="38">
        <v>48078</v>
      </c>
      <c r="EY64" s="38">
        <v>48078</v>
      </c>
      <c r="EZ64" s="38">
        <v>48078</v>
      </c>
      <c r="FA64" s="38">
        <v>48078</v>
      </c>
      <c r="FB64" s="38">
        <v>48078</v>
      </c>
      <c r="FC64" s="38">
        <v>48078</v>
      </c>
      <c r="FD64" s="38">
        <v>48078</v>
      </c>
      <c r="FE64" s="38">
        <v>48078</v>
      </c>
      <c r="FF64" s="38">
        <v>48078</v>
      </c>
      <c r="FG64" s="38">
        <v>48078</v>
      </c>
      <c r="FH64" s="38">
        <v>48078</v>
      </c>
      <c r="FI64" s="38">
        <v>48078</v>
      </c>
      <c r="FJ64" s="38">
        <v>48078</v>
      </c>
      <c r="FK64" s="38">
        <v>48078</v>
      </c>
      <c r="FL64" s="38">
        <v>48078</v>
      </c>
      <c r="FM64" s="38">
        <v>48078</v>
      </c>
      <c r="FN64" s="38">
        <v>48078</v>
      </c>
      <c r="FO64" s="38">
        <v>48078</v>
      </c>
      <c r="FP64" s="38">
        <v>48078</v>
      </c>
      <c r="FQ64" s="38">
        <v>48078</v>
      </c>
      <c r="FR64" s="38">
        <v>48078</v>
      </c>
      <c r="FS64" s="38">
        <v>48078</v>
      </c>
      <c r="FT64" s="38">
        <v>48078</v>
      </c>
      <c r="FU64" s="38">
        <v>48078</v>
      </c>
      <c r="FV64" s="38">
        <v>48078</v>
      </c>
      <c r="FW64" s="95">
        <v>48078</v>
      </c>
    </row>
    <row r="65" spans="2:179" x14ac:dyDescent="0.3">
      <c r="B65" s="94">
        <v>5</v>
      </c>
      <c r="C65" s="48">
        <v>43296</v>
      </c>
      <c r="D65" s="38">
        <v>43296</v>
      </c>
      <c r="E65" s="38">
        <v>43296</v>
      </c>
      <c r="F65" s="38">
        <v>43296</v>
      </c>
      <c r="G65" s="38">
        <v>43296</v>
      </c>
      <c r="H65" s="48">
        <v>43621</v>
      </c>
      <c r="I65" s="38">
        <v>43621</v>
      </c>
      <c r="J65" s="38">
        <v>43621</v>
      </c>
      <c r="K65" s="38">
        <v>43621</v>
      </c>
      <c r="L65" s="38">
        <v>43621</v>
      </c>
      <c r="M65" s="38">
        <v>43621</v>
      </c>
      <c r="N65" s="38">
        <v>43621</v>
      </c>
      <c r="O65" s="38">
        <v>43621</v>
      </c>
      <c r="P65" s="38">
        <v>43621</v>
      </c>
      <c r="Q65" s="38">
        <v>43621</v>
      </c>
      <c r="R65" s="38">
        <v>43621</v>
      </c>
      <c r="S65" s="38">
        <v>43621</v>
      </c>
      <c r="T65" s="48">
        <v>44275</v>
      </c>
      <c r="U65" s="38">
        <v>44275</v>
      </c>
      <c r="V65" s="38">
        <v>44275</v>
      </c>
      <c r="W65" s="38">
        <v>44275</v>
      </c>
      <c r="X65" s="38">
        <v>44275</v>
      </c>
      <c r="Y65" s="38">
        <v>44275</v>
      </c>
      <c r="Z65" s="38">
        <v>44275</v>
      </c>
      <c r="AA65" s="38">
        <v>44275</v>
      </c>
      <c r="AB65" s="38">
        <v>44275</v>
      </c>
      <c r="AC65" s="38">
        <v>44275</v>
      </c>
      <c r="AD65" s="38">
        <v>44275</v>
      </c>
      <c r="AE65" s="38">
        <v>44275</v>
      </c>
      <c r="AF65" s="48">
        <v>45050</v>
      </c>
      <c r="AG65" s="38">
        <v>45050</v>
      </c>
      <c r="AH65" s="38">
        <v>45050</v>
      </c>
      <c r="AI65" s="38">
        <v>45050</v>
      </c>
      <c r="AJ65" s="38">
        <v>45050</v>
      </c>
      <c r="AK65" s="38">
        <v>45050</v>
      </c>
      <c r="AL65" s="38">
        <v>45050</v>
      </c>
      <c r="AM65" s="38">
        <v>45050</v>
      </c>
      <c r="AN65" s="38">
        <v>45050</v>
      </c>
      <c r="AO65" s="38">
        <v>45050</v>
      </c>
      <c r="AP65" s="38">
        <v>45050</v>
      </c>
      <c r="AQ65" s="38">
        <v>45050</v>
      </c>
      <c r="AR65" s="48">
        <v>45951</v>
      </c>
      <c r="AS65" s="38">
        <v>45951</v>
      </c>
      <c r="AT65" s="38">
        <v>45951</v>
      </c>
      <c r="AU65" s="38">
        <v>45951</v>
      </c>
      <c r="AV65" s="38">
        <v>45951</v>
      </c>
      <c r="AW65" s="38">
        <v>45951</v>
      </c>
      <c r="AX65" s="38">
        <v>45951</v>
      </c>
      <c r="AY65" s="38">
        <v>45951</v>
      </c>
      <c r="AZ65" s="38">
        <v>45951</v>
      </c>
      <c r="BA65" s="38">
        <v>45951</v>
      </c>
      <c r="BB65" s="48">
        <v>46411</v>
      </c>
      <c r="BC65" s="38">
        <v>46411</v>
      </c>
      <c r="BD65" s="38">
        <v>46411</v>
      </c>
      <c r="BE65" s="38">
        <v>46411</v>
      </c>
      <c r="BF65" s="38">
        <v>46411</v>
      </c>
      <c r="BG65" s="38">
        <v>46411</v>
      </c>
      <c r="BH65" s="38">
        <v>46411</v>
      </c>
      <c r="BI65" s="38">
        <v>46411</v>
      </c>
      <c r="BJ65" s="38">
        <v>46411</v>
      </c>
      <c r="BK65" s="38">
        <v>46411</v>
      </c>
      <c r="BL65" s="38">
        <v>46411</v>
      </c>
      <c r="BM65" s="38">
        <v>46411</v>
      </c>
      <c r="BN65" s="48">
        <v>47107</v>
      </c>
      <c r="BO65" s="38">
        <v>47107</v>
      </c>
      <c r="BP65" s="38">
        <v>47107</v>
      </c>
      <c r="BQ65" s="38">
        <v>47107</v>
      </c>
      <c r="BR65" s="38">
        <v>47107</v>
      </c>
      <c r="BS65" s="38">
        <v>47107</v>
      </c>
      <c r="BT65" s="38">
        <v>47107</v>
      </c>
      <c r="BU65" s="38">
        <v>47107</v>
      </c>
      <c r="BV65" s="38">
        <v>47107</v>
      </c>
      <c r="BW65" s="38">
        <v>47107</v>
      </c>
      <c r="BX65" s="38">
        <v>47107</v>
      </c>
      <c r="BY65" s="38">
        <v>47107</v>
      </c>
      <c r="BZ65" s="48">
        <v>47931</v>
      </c>
      <c r="CA65" s="38">
        <v>47931</v>
      </c>
      <c r="CB65" s="38">
        <v>47931</v>
      </c>
      <c r="CC65" s="38">
        <v>47931</v>
      </c>
      <c r="CD65" s="38">
        <v>47931</v>
      </c>
      <c r="CE65" s="38">
        <v>47931</v>
      </c>
      <c r="CF65" s="38">
        <v>47931</v>
      </c>
      <c r="CG65" s="38">
        <v>47931</v>
      </c>
      <c r="CH65" s="38">
        <v>47931</v>
      </c>
      <c r="CI65" s="38">
        <v>47931</v>
      </c>
      <c r="CJ65" s="38">
        <v>47931</v>
      </c>
      <c r="CK65" s="38">
        <v>47931</v>
      </c>
      <c r="CL65" s="48">
        <v>48890</v>
      </c>
      <c r="CM65" s="38">
        <v>48890</v>
      </c>
      <c r="CN65" s="38">
        <v>48890</v>
      </c>
      <c r="CO65" s="38">
        <v>48890</v>
      </c>
      <c r="CP65" s="38">
        <v>48890</v>
      </c>
      <c r="CQ65" s="38">
        <v>48890</v>
      </c>
      <c r="CR65" s="38">
        <v>48890</v>
      </c>
      <c r="CS65" s="38">
        <v>48890</v>
      </c>
      <c r="CT65" s="38">
        <v>48890</v>
      </c>
      <c r="CU65" s="38">
        <v>48890</v>
      </c>
      <c r="CV65" s="38">
        <v>48890</v>
      </c>
      <c r="CW65" s="38">
        <v>48890</v>
      </c>
      <c r="CX65" s="48">
        <v>50120</v>
      </c>
      <c r="CY65" s="38">
        <v>50120</v>
      </c>
      <c r="CZ65" s="38">
        <v>50120</v>
      </c>
      <c r="DA65" s="38">
        <v>50120</v>
      </c>
      <c r="DB65" s="38">
        <v>50120</v>
      </c>
      <c r="DC65" s="38">
        <v>50120</v>
      </c>
      <c r="DD65" s="38">
        <v>50120</v>
      </c>
      <c r="DE65" s="38">
        <v>50120</v>
      </c>
      <c r="DF65" s="38">
        <v>50120</v>
      </c>
      <c r="DG65" s="38">
        <v>50120</v>
      </c>
      <c r="DH65" s="38">
        <v>50120</v>
      </c>
      <c r="DI65" s="38">
        <v>50120</v>
      </c>
      <c r="DJ65" s="38">
        <v>50120</v>
      </c>
      <c r="DK65" s="38">
        <v>50120</v>
      </c>
      <c r="DL65" s="38">
        <v>50120</v>
      </c>
      <c r="DM65" s="38">
        <v>50120</v>
      </c>
      <c r="DN65" s="38">
        <v>50120</v>
      </c>
      <c r="DO65" s="38">
        <v>50120</v>
      </c>
      <c r="DP65" s="38">
        <v>50120</v>
      </c>
      <c r="DQ65" s="38">
        <v>50120</v>
      </c>
      <c r="DR65" s="38">
        <v>50120</v>
      </c>
      <c r="DS65" s="38">
        <v>50120</v>
      </c>
      <c r="DT65" s="38">
        <v>50120</v>
      </c>
      <c r="DU65" s="38">
        <v>50120</v>
      </c>
      <c r="DV65" s="38">
        <v>50120</v>
      </c>
      <c r="DW65" s="38">
        <v>50120</v>
      </c>
      <c r="DX65" s="38">
        <v>50120</v>
      </c>
      <c r="DY65" s="38">
        <v>50120</v>
      </c>
      <c r="DZ65" s="38">
        <v>50120</v>
      </c>
      <c r="EA65" s="38">
        <v>50120</v>
      </c>
      <c r="EB65" s="38">
        <v>50120</v>
      </c>
      <c r="EC65" s="38">
        <v>50120</v>
      </c>
      <c r="ED65" s="38">
        <v>50120</v>
      </c>
      <c r="EE65" s="38">
        <v>50120</v>
      </c>
      <c r="EF65" s="38">
        <v>50120</v>
      </c>
      <c r="EG65" s="38">
        <v>50120</v>
      </c>
      <c r="EH65" s="38">
        <v>50120</v>
      </c>
      <c r="EI65" s="38">
        <v>50120</v>
      </c>
      <c r="EJ65" s="38">
        <v>50120</v>
      </c>
      <c r="EK65" s="38">
        <v>50120</v>
      </c>
      <c r="EL65" s="38">
        <v>50120</v>
      </c>
      <c r="EM65" s="38">
        <v>50120</v>
      </c>
      <c r="EN65" s="38">
        <v>50120</v>
      </c>
      <c r="EO65" s="38">
        <v>50120</v>
      </c>
      <c r="EP65" s="38">
        <v>50120</v>
      </c>
      <c r="EQ65" s="38">
        <v>50120</v>
      </c>
      <c r="ER65" s="38">
        <v>50120</v>
      </c>
      <c r="ES65" s="38">
        <v>50120</v>
      </c>
      <c r="ET65" s="38">
        <v>50120</v>
      </c>
      <c r="EU65" s="38">
        <v>50120</v>
      </c>
      <c r="EV65" s="38">
        <v>50120</v>
      </c>
      <c r="EW65" s="38">
        <v>50120</v>
      </c>
      <c r="EX65" s="38">
        <v>50120</v>
      </c>
      <c r="EY65" s="38">
        <v>50120</v>
      </c>
      <c r="EZ65" s="38">
        <v>50120</v>
      </c>
      <c r="FA65" s="38">
        <v>50120</v>
      </c>
      <c r="FB65" s="38">
        <v>50120</v>
      </c>
      <c r="FC65" s="38">
        <v>50120</v>
      </c>
      <c r="FD65" s="38">
        <v>50120</v>
      </c>
      <c r="FE65" s="38">
        <v>50120</v>
      </c>
      <c r="FF65" s="38">
        <v>50120</v>
      </c>
      <c r="FG65" s="38">
        <v>50120</v>
      </c>
      <c r="FH65" s="38">
        <v>50120</v>
      </c>
      <c r="FI65" s="38">
        <v>50120</v>
      </c>
      <c r="FJ65" s="38">
        <v>50120</v>
      </c>
      <c r="FK65" s="38">
        <v>50120</v>
      </c>
      <c r="FL65" s="38">
        <v>50120</v>
      </c>
      <c r="FM65" s="38">
        <v>50120</v>
      </c>
      <c r="FN65" s="38">
        <v>50120</v>
      </c>
      <c r="FO65" s="38">
        <v>50120</v>
      </c>
      <c r="FP65" s="38">
        <v>50120</v>
      </c>
      <c r="FQ65" s="38">
        <v>50120</v>
      </c>
      <c r="FR65" s="38">
        <v>50120</v>
      </c>
      <c r="FS65" s="38">
        <v>50120</v>
      </c>
      <c r="FT65" s="38">
        <v>50120</v>
      </c>
      <c r="FU65" s="38">
        <v>50120</v>
      </c>
      <c r="FV65" s="38">
        <v>50120</v>
      </c>
      <c r="FW65" s="95">
        <v>50120</v>
      </c>
    </row>
    <row r="66" spans="2:179" x14ac:dyDescent="0.3">
      <c r="B66" s="94">
        <v>6</v>
      </c>
      <c r="C66" s="48">
        <v>45136</v>
      </c>
      <c r="D66" s="38">
        <v>45136</v>
      </c>
      <c r="E66" s="38">
        <v>45136</v>
      </c>
      <c r="F66" s="38">
        <v>45136</v>
      </c>
      <c r="G66" s="38">
        <v>45136</v>
      </c>
      <c r="H66" s="48">
        <v>45475</v>
      </c>
      <c r="I66" s="38">
        <v>45475</v>
      </c>
      <c r="J66" s="38">
        <v>45475</v>
      </c>
      <c r="K66" s="38">
        <v>45475</v>
      </c>
      <c r="L66" s="38">
        <v>45475</v>
      </c>
      <c r="M66" s="38">
        <v>45475</v>
      </c>
      <c r="N66" s="38">
        <v>45475</v>
      </c>
      <c r="O66" s="38">
        <v>45475</v>
      </c>
      <c r="P66" s="38">
        <v>45475</v>
      </c>
      <c r="Q66" s="38">
        <v>45475</v>
      </c>
      <c r="R66" s="38">
        <v>45475</v>
      </c>
      <c r="S66" s="38">
        <v>45475</v>
      </c>
      <c r="T66" s="48">
        <v>46157</v>
      </c>
      <c r="U66" s="38">
        <v>46157</v>
      </c>
      <c r="V66" s="38">
        <v>46157</v>
      </c>
      <c r="W66" s="38">
        <v>46157</v>
      </c>
      <c r="X66" s="38">
        <v>46157</v>
      </c>
      <c r="Y66" s="38">
        <v>46157</v>
      </c>
      <c r="Z66" s="38">
        <v>46157</v>
      </c>
      <c r="AA66" s="38">
        <v>46157</v>
      </c>
      <c r="AB66" s="38">
        <v>46157</v>
      </c>
      <c r="AC66" s="38">
        <v>46157</v>
      </c>
      <c r="AD66" s="38">
        <v>46157</v>
      </c>
      <c r="AE66" s="38">
        <v>46157</v>
      </c>
      <c r="AF66" s="48">
        <v>46965</v>
      </c>
      <c r="AG66" s="38">
        <v>46965</v>
      </c>
      <c r="AH66" s="38">
        <v>46965</v>
      </c>
      <c r="AI66" s="38">
        <v>46965</v>
      </c>
      <c r="AJ66" s="38">
        <v>46965</v>
      </c>
      <c r="AK66" s="38">
        <v>46965</v>
      </c>
      <c r="AL66" s="38">
        <v>46965</v>
      </c>
      <c r="AM66" s="38">
        <v>46965</v>
      </c>
      <c r="AN66" s="38">
        <v>46965</v>
      </c>
      <c r="AO66" s="38">
        <v>46965</v>
      </c>
      <c r="AP66" s="38">
        <v>46965</v>
      </c>
      <c r="AQ66" s="38">
        <v>46965</v>
      </c>
      <c r="AR66" s="48">
        <v>47904</v>
      </c>
      <c r="AS66" s="38">
        <v>47904</v>
      </c>
      <c r="AT66" s="38">
        <v>47904</v>
      </c>
      <c r="AU66" s="38">
        <v>47904</v>
      </c>
      <c r="AV66" s="38">
        <v>47904</v>
      </c>
      <c r="AW66" s="38">
        <v>47904</v>
      </c>
      <c r="AX66" s="38">
        <v>47904</v>
      </c>
      <c r="AY66" s="38">
        <v>47904</v>
      </c>
      <c r="AZ66" s="38">
        <v>47904</v>
      </c>
      <c r="BA66" s="38">
        <v>47904</v>
      </c>
      <c r="BB66" s="48">
        <v>48383</v>
      </c>
      <c r="BC66" s="38">
        <v>48383</v>
      </c>
      <c r="BD66" s="38">
        <v>48383</v>
      </c>
      <c r="BE66" s="38">
        <v>48383</v>
      </c>
      <c r="BF66" s="38">
        <v>48383</v>
      </c>
      <c r="BG66" s="38">
        <v>48383</v>
      </c>
      <c r="BH66" s="38">
        <v>48383</v>
      </c>
      <c r="BI66" s="38">
        <v>48383</v>
      </c>
      <c r="BJ66" s="38">
        <v>48383</v>
      </c>
      <c r="BK66" s="38">
        <v>48383</v>
      </c>
      <c r="BL66" s="38">
        <v>48383</v>
      </c>
      <c r="BM66" s="38">
        <v>48383</v>
      </c>
      <c r="BN66" s="48">
        <v>49109</v>
      </c>
      <c r="BO66" s="38">
        <v>49109</v>
      </c>
      <c r="BP66" s="38">
        <v>49109</v>
      </c>
      <c r="BQ66" s="38">
        <v>49109</v>
      </c>
      <c r="BR66" s="38">
        <v>49109</v>
      </c>
      <c r="BS66" s="38">
        <v>49109</v>
      </c>
      <c r="BT66" s="38">
        <v>49109</v>
      </c>
      <c r="BU66" s="38">
        <v>49109</v>
      </c>
      <c r="BV66" s="38">
        <v>49109</v>
      </c>
      <c r="BW66" s="38">
        <v>49109</v>
      </c>
      <c r="BX66" s="38">
        <v>49109</v>
      </c>
      <c r="BY66" s="38">
        <v>49109</v>
      </c>
      <c r="BZ66" s="48">
        <v>49968</v>
      </c>
      <c r="CA66" s="38">
        <v>49968</v>
      </c>
      <c r="CB66" s="38">
        <v>49968</v>
      </c>
      <c r="CC66" s="38">
        <v>49968</v>
      </c>
      <c r="CD66" s="38">
        <v>49968</v>
      </c>
      <c r="CE66" s="38">
        <v>49968</v>
      </c>
      <c r="CF66" s="38">
        <v>49968</v>
      </c>
      <c r="CG66" s="38">
        <v>49968</v>
      </c>
      <c r="CH66" s="38">
        <v>49968</v>
      </c>
      <c r="CI66" s="38">
        <v>49968</v>
      </c>
      <c r="CJ66" s="38">
        <v>49968</v>
      </c>
      <c r="CK66" s="38">
        <v>49968</v>
      </c>
      <c r="CL66" s="48">
        <v>50967</v>
      </c>
      <c r="CM66" s="38">
        <v>50967</v>
      </c>
      <c r="CN66" s="38">
        <v>50967</v>
      </c>
      <c r="CO66" s="38">
        <v>50967</v>
      </c>
      <c r="CP66" s="38">
        <v>50967</v>
      </c>
      <c r="CQ66" s="38">
        <v>50967</v>
      </c>
      <c r="CR66" s="38">
        <v>50967</v>
      </c>
      <c r="CS66" s="38">
        <v>50967</v>
      </c>
      <c r="CT66" s="38">
        <v>50967</v>
      </c>
      <c r="CU66" s="38">
        <v>50967</v>
      </c>
      <c r="CV66" s="38">
        <v>50967</v>
      </c>
      <c r="CW66" s="38">
        <v>50967</v>
      </c>
      <c r="CX66" s="48">
        <v>52251</v>
      </c>
      <c r="CY66" s="38">
        <v>52251</v>
      </c>
      <c r="CZ66" s="38">
        <v>52251</v>
      </c>
      <c r="DA66" s="38">
        <v>52251</v>
      </c>
      <c r="DB66" s="38">
        <v>52251</v>
      </c>
      <c r="DC66" s="38">
        <v>52251</v>
      </c>
      <c r="DD66" s="38">
        <v>52251</v>
      </c>
      <c r="DE66" s="38">
        <v>52251</v>
      </c>
      <c r="DF66" s="38">
        <v>52251</v>
      </c>
      <c r="DG66" s="38">
        <v>52251</v>
      </c>
      <c r="DH66" s="38">
        <v>52251</v>
      </c>
      <c r="DI66" s="38">
        <v>52251</v>
      </c>
      <c r="DJ66" s="38">
        <v>52251</v>
      </c>
      <c r="DK66" s="38">
        <v>52251</v>
      </c>
      <c r="DL66" s="38">
        <v>52251</v>
      </c>
      <c r="DM66" s="38">
        <v>52251</v>
      </c>
      <c r="DN66" s="38">
        <v>52251</v>
      </c>
      <c r="DO66" s="38">
        <v>52251</v>
      </c>
      <c r="DP66" s="38">
        <v>52251</v>
      </c>
      <c r="DQ66" s="38">
        <v>52251</v>
      </c>
      <c r="DR66" s="38">
        <v>52251</v>
      </c>
      <c r="DS66" s="38">
        <v>52251</v>
      </c>
      <c r="DT66" s="38">
        <v>52251</v>
      </c>
      <c r="DU66" s="38">
        <v>52251</v>
      </c>
      <c r="DV66" s="38">
        <v>52251</v>
      </c>
      <c r="DW66" s="38">
        <v>52251</v>
      </c>
      <c r="DX66" s="38">
        <v>52251</v>
      </c>
      <c r="DY66" s="38">
        <v>52251</v>
      </c>
      <c r="DZ66" s="38">
        <v>52251</v>
      </c>
      <c r="EA66" s="38">
        <v>52251</v>
      </c>
      <c r="EB66" s="38">
        <v>52251</v>
      </c>
      <c r="EC66" s="38">
        <v>52251</v>
      </c>
      <c r="ED66" s="38">
        <v>52251</v>
      </c>
      <c r="EE66" s="38">
        <v>52251</v>
      </c>
      <c r="EF66" s="38">
        <v>52251</v>
      </c>
      <c r="EG66" s="38">
        <v>52251</v>
      </c>
      <c r="EH66" s="38">
        <v>52251</v>
      </c>
      <c r="EI66" s="38">
        <v>52251</v>
      </c>
      <c r="EJ66" s="38">
        <v>52251</v>
      </c>
      <c r="EK66" s="38">
        <v>52251</v>
      </c>
      <c r="EL66" s="38">
        <v>52251</v>
      </c>
      <c r="EM66" s="38">
        <v>52251</v>
      </c>
      <c r="EN66" s="38">
        <v>52251</v>
      </c>
      <c r="EO66" s="38">
        <v>52251</v>
      </c>
      <c r="EP66" s="38">
        <v>52251</v>
      </c>
      <c r="EQ66" s="38">
        <v>52251</v>
      </c>
      <c r="ER66" s="38">
        <v>52251</v>
      </c>
      <c r="ES66" s="38">
        <v>52251</v>
      </c>
      <c r="ET66" s="38">
        <v>52251</v>
      </c>
      <c r="EU66" s="38">
        <v>52251</v>
      </c>
      <c r="EV66" s="38">
        <v>52251</v>
      </c>
      <c r="EW66" s="38">
        <v>52251</v>
      </c>
      <c r="EX66" s="38">
        <v>52251</v>
      </c>
      <c r="EY66" s="38">
        <v>52251</v>
      </c>
      <c r="EZ66" s="38">
        <v>52251</v>
      </c>
      <c r="FA66" s="38">
        <v>52251</v>
      </c>
      <c r="FB66" s="38">
        <v>52251</v>
      </c>
      <c r="FC66" s="38">
        <v>52251</v>
      </c>
      <c r="FD66" s="38">
        <v>52251</v>
      </c>
      <c r="FE66" s="38">
        <v>52251</v>
      </c>
      <c r="FF66" s="38">
        <v>52251</v>
      </c>
      <c r="FG66" s="38">
        <v>52251</v>
      </c>
      <c r="FH66" s="38">
        <v>52251</v>
      </c>
      <c r="FI66" s="38">
        <v>52251</v>
      </c>
      <c r="FJ66" s="38">
        <v>52251</v>
      </c>
      <c r="FK66" s="38">
        <v>52251</v>
      </c>
      <c r="FL66" s="38">
        <v>52251</v>
      </c>
      <c r="FM66" s="38">
        <v>52251</v>
      </c>
      <c r="FN66" s="38">
        <v>52251</v>
      </c>
      <c r="FO66" s="38">
        <v>52251</v>
      </c>
      <c r="FP66" s="38">
        <v>52251</v>
      </c>
      <c r="FQ66" s="38">
        <v>52251</v>
      </c>
      <c r="FR66" s="38">
        <v>52251</v>
      </c>
      <c r="FS66" s="38">
        <v>52251</v>
      </c>
      <c r="FT66" s="38">
        <v>52251</v>
      </c>
      <c r="FU66" s="38">
        <v>52251</v>
      </c>
      <c r="FV66" s="38">
        <v>52251</v>
      </c>
      <c r="FW66" s="95">
        <v>52251</v>
      </c>
    </row>
    <row r="67" spans="2:179" x14ac:dyDescent="0.3">
      <c r="B67" s="94">
        <v>7</v>
      </c>
      <c r="C67" s="48">
        <v>47055</v>
      </c>
      <c r="D67" s="38">
        <v>47055</v>
      </c>
      <c r="E67" s="38">
        <v>47055</v>
      </c>
      <c r="F67" s="38">
        <v>47055</v>
      </c>
      <c r="G67" s="38">
        <v>47055</v>
      </c>
      <c r="H67" s="48">
        <v>47408</v>
      </c>
      <c r="I67" s="38">
        <v>47408</v>
      </c>
      <c r="J67" s="38">
        <v>47408</v>
      </c>
      <c r="K67" s="38">
        <v>47408</v>
      </c>
      <c r="L67" s="38">
        <v>47408</v>
      </c>
      <c r="M67" s="38">
        <v>47408</v>
      </c>
      <c r="N67" s="38">
        <v>47408</v>
      </c>
      <c r="O67" s="38">
        <v>47408</v>
      </c>
      <c r="P67" s="38">
        <v>47408</v>
      </c>
      <c r="Q67" s="38">
        <v>47408</v>
      </c>
      <c r="R67" s="38">
        <v>47408</v>
      </c>
      <c r="S67" s="38">
        <v>47408</v>
      </c>
      <c r="T67" s="48">
        <v>48119</v>
      </c>
      <c r="U67" s="38">
        <v>48119</v>
      </c>
      <c r="V67" s="38">
        <v>48119</v>
      </c>
      <c r="W67" s="38">
        <v>48119</v>
      </c>
      <c r="X67" s="38">
        <v>48119</v>
      </c>
      <c r="Y67" s="38">
        <v>48119</v>
      </c>
      <c r="Z67" s="38">
        <v>48119</v>
      </c>
      <c r="AA67" s="38">
        <v>48119</v>
      </c>
      <c r="AB67" s="38">
        <v>48119</v>
      </c>
      <c r="AC67" s="38">
        <v>48119</v>
      </c>
      <c r="AD67" s="38">
        <v>48119</v>
      </c>
      <c r="AE67" s="38">
        <v>48119</v>
      </c>
      <c r="AF67" s="48">
        <v>48961</v>
      </c>
      <c r="AG67" s="38">
        <v>48961</v>
      </c>
      <c r="AH67" s="38">
        <v>48961</v>
      </c>
      <c r="AI67" s="38">
        <v>48961</v>
      </c>
      <c r="AJ67" s="38">
        <v>48961</v>
      </c>
      <c r="AK67" s="38">
        <v>48961</v>
      </c>
      <c r="AL67" s="38">
        <v>48961</v>
      </c>
      <c r="AM67" s="38">
        <v>48961</v>
      </c>
      <c r="AN67" s="38">
        <v>48961</v>
      </c>
      <c r="AO67" s="38">
        <v>48961</v>
      </c>
      <c r="AP67" s="38">
        <v>48961</v>
      </c>
      <c r="AQ67" s="38">
        <v>48961</v>
      </c>
      <c r="AR67" s="48">
        <v>49940</v>
      </c>
      <c r="AS67" s="38">
        <v>49940</v>
      </c>
      <c r="AT67" s="38">
        <v>49940</v>
      </c>
      <c r="AU67" s="38">
        <v>49940</v>
      </c>
      <c r="AV67" s="38">
        <v>49940</v>
      </c>
      <c r="AW67" s="38">
        <v>49940</v>
      </c>
      <c r="AX67" s="38">
        <v>49940</v>
      </c>
      <c r="AY67" s="38">
        <v>49940</v>
      </c>
      <c r="AZ67" s="38">
        <v>49940</v>
      </c>
      <c r="BA67" s="38">
        <v>49940</v>
      </c>
      <c r="BB67" s="48">
        <v>50439</v>
      </c>
      <c r="BC67" s="38">
        <v>50439</v>
      </c>
      <c r="BD67" s="38">
        <v>50439</v>
      </c>
      <c r="BE67" s="38">
        <v>50439</v>
      </c>
      <c r="BF67" s="38">
        <v>50439</v>
      </c>
      <c r="BG67" s="38">
        <v>50439</v>
      </c>
      <c r="BH67" s="38">
        <v>50439</v>
      </c>
      <c r="BI67" s="38">
        <v>50439</v>
      </c>
      <c r="BJ67" s="38">
        <v>50439</v>
      </c>
      <c r="BK67" s="38">
        <v>50439</v>
      </c>
      <c r="BL67" s="38">
        <v>50439</v>
      </c>
      <c r="BM67" s="38">
        <v>50439</v>
      </c>
      <c r="BN67" s="48">
        <v>51196</v>
      </c>
      <c r="BO67" s="38">
        <v>51196</v>
      </c>
      <c r="BP67" s="38">
        <v>51196</v>
      </c>
      <c r="BQ67" s="38">
        <v>51196</v>
      </c>
      <c r="BR67" s="38">
        <v>51196</v>
      </c>
      <c r="BS67" s="38">
        <v>51196</v>
      </c>
      <c r="BT67" s="38">
        <v>51196</v>
      </c>
      <c r="BU67" s="38">
        <v>51196</v>
      </c>
      <c r="BV67" s="38">
        <v>51196</v>
      </c>
      <c r="BW67" s="38">
        <v>51196</v>
      </c>
      <c r="BX67" s="38">
        <v>51196</v>
      </c>
      <c r="BY67" s="38">
        <v>51196</v>
      </c>
      <c r="BZ67" s="48">
        <v>52092</v>
      </c>
      <c r="CA67" s="38">
        <v>52092</v>
      </c>
      <c r="CB67" s="38">
        <v>52092</v>
      </c>
      <c r="CC67" s="38">
        <v>52092</v>
      </c>
      <c r="CD67" s="38">
        <v>52092</v>
      </c>
      <c r="CE67" s="38">
        <v>52092</v>
      </c>
      <c r="CF67" s="38">
        <v>52092</v>
      </c>
      <c r="CG67" s="38">
        <v>52092</v>
      </c>
      <c r="CH67" s="38">
        <v>52092</v>
      </c>
      <c r="CI67" s="38">
        <v>52092</v>
      </c>
      <c r="CJ67" s="38">
        <v>52092</v>
      </c>
      <c r="CK67" s="38">
        <v>52092</v>
      </c>
      <c r="CL67" s="48">
        <v>53134</v>
      </c>
      <c r="CM67" s="38">
        <v>53134</v>
      </c>
      <c r="CN67" s="38">
        <v>53134</v>
      </c>
      <c r="CO67" s="38">
        <v>53134</v>
      </c>
      <c r="CP67" s="38">
        <v>53134</v>
      </c>
      <c r="CQ67" s="38">
        <v>53134</v>
      </c>
      <c r="CR67" s="38">
        <v>53134</v>
      </c>
      <c r="CS67" s="38">
        <v>53134</v>
      </c>
      <c r="CT67" s="38">
        <v>53134</v>
      </c>
      <c r="CU67" s="38">
        <v>53134</v>
      </c>
      <c r="CV67" s="38">
        <v>53134</v>
      </c>
      <c r="CW67" s="38">
        <v>53134</v>
      </c>
      <c r="CX67" s="48">
        <v>54471</v>
      </c>
      <c r="CY67" s="38">
        <v>54471</v>
      </c>
      <c r="CZ67" s="38">
        <v>54471</v>
      </c>
      <c r="DA67" s="38">
        <v>54471</v>
      </c>
      <c r="DB67" s="38">
        <v>54471</v>
      </c>
      <c r="DC67" s="38">
        <v>54471</v>
      </c>
      <c r="DD67" s="38">
        <v>54471</v>
      </c>
      <c r="DE67" s="38">
        <v>54471</v>
      </c>
      <c r="DF67" s="38">
        <v>54471</v>
      </c>
      <c r="DG67" s="38">
        <v>54471</v>
      </c>
      <c r="DH67" s="38">
        <v>54471</v>
      </c>
      <c r="DI67" s="38">
        <v>54471</v>
      </c>
      <c r="DJ67" s="38">
        <v>54471</v>
      </c>
      <c r="DK67" s="38">
        <v>54471</v>
      </c>
      <c r="DL67" s="38">
        <v>54471</v>
      </c>
      <c r="DM67" s="38">
        <v>54471</v>
      </c>
      <c r="DN67" s="38">
        <v>54471</v>
      </c>
      <c r="DO67" s="38">
        <v>54471</v>
      </c>
      <c r="DP67" s="38">
        <v>54471</v>
      </c>
      <c r="DQ67" s="38">
        <v>54471</v>
      </c>
      <c r="DR67" s="38">
        <v>54471</v>
      </c>
      <c r="DS67" s="38">
        <v>54471</v>
      </c>
      <c r="DT67" s="38">
        <v>54471</v>
      </c>
      <c r="DU67" s="38">
        <v>54471</v>
      </c>
      <c r="DV67" s="38">
        <v>54471</v>
      </c>
      <c r="DW67" s="38">
        <v>54471</v>
      </c>
      <c r="DX67" s="38">
        <v>54471</v>
      </c>
      <c r="DY67" s="38">
        <v>54471</v>
      </c>
      <c r="DZ67" s="38">
        <v>54471</v>
      </c>
      <c r="EA67" s="38">
        <v>54471</v>
      </c>
      <c r="EB67" s="38">
        <v>54471</v>
      </c>
      <c r="EC67" s="38">
        <v>54471</v>
      </c>
      <c r="ED67" s="38">
        <v>54471</v>
      </c>
      <c r="EE67" s="38">
        <v>54471</v>
      </c>
      <c r="EF67" s="38">
        <v>54471</v>
      </c>
      <c r="EG67" s="38">
        <v>54471</v>
      </c>
      <c r="EH67" s="38">
        <v>54471</v>
      </c>
      <c r="EI67" s="38">
        <v>54471</v>
      </c>
      <c r="EJ67" s="38">
        <v>54471</v>
      </c>
      <c r="EK67" s="38">
        <v>54471</v>
      </c>
      <c r="EL67" s="38">
        <v>54471</v>
      </c>
      <c r="EM67" s="38">
        <v>54471</v>
      </c>
      <c r="EN67" s="38">
        <v>54471</v>
      </c>
      <c r="EO67" s="38">
        <v>54471</v>
      </c>
      <c r="EP67" s="38">
        <v>54471</v>
      </c>
      <c r="EQ67" s="38">
        <v>54471</v>
      </c>
      <c r="ER67" s="38">
        <v>54471</v>
      </c>
      <c r="ES67" s="38">
        <v>54471</v>
      </c>
      <c r="ET67" s="38">
        <v>54471</v>
      </c>
      <c r="EU67" s="38">
        <v>54471</v>
      </c>
      <c r="EV67" s="38">
        <v>54471</v>
      </c>
      <c r="EW67" s="38">
        <v>54471</v>
      </c>
      <c r="EX67" s="38">
        <v>54471</v>
      </c>
      <c r="EY67" s="38">
        <v>54471</v>
      </c>
      <c r="EZ67" s="38">
        <v>54471</v>
      </c>
      <c r="FA67" s="38">
        <v>54471</v>
      </c>
      <c r="FB67" s="38">
        <v>54471</v>
      </c>
      <c r="FC67" s="38">
        <v>54471</v>
      </c>
      <c r="FD67" s="38">
        <v>54471</v>
      </c>
      <c r="FE67" s="38">
        <v>54471</v>
      </c>
      <c r="FF67" s="38">
        <v>54471</v>
      </c>
      <c r="FG67" s="38">
        <v>54471</v>
      </c>
      <c r="FH67" s="38">
        <v>54471</v>
      </c>
      <c r="FI67" s="38">
        <v>54471</v>
      </c>
      <c r="FJ67" s="38">
        <v>54471</v>
      </c>
      <c r="FK67" s="38">
        <v>54471</v>
      </c>
      <c r="FL67" s="38">
        <v>54471</v>
      </c>
      <c r="FM67" s="38">
        <v>54471</v>
      </c>
      <c r="FN67" s="38">
        <v>54471</v>
      </c>
      <c r="FO67" s="38">
        <v>54471</v>
      </c>
      <c r="FP67" s="38">
        <v>54471</v>
      </c>
      <c r="FQ67" s="38">
        <v>54471</v>
      </c>
      <c r="FR67" s="38">
        <v>54471</v>
      </c>
      <c r="FS67" s="38">
        <v>54471</v>
      </c>
      <c r="FT67" s="38">
        <v>54471</v>
      </c>
      <c r="FU67" s="38">
        <v>54471</v>
      </c>
      <c r="FV67" s="38">
        <v>54471</v>
      </c>
      <c r="FW67" s="95">
        <v>54471</v>
      </c>
    </row>
    <row r="68" spans="2:179" x14ac:dyDescent="0.3">
      <c r="B68" s="94">
        <v>8</v>
      </c>
      <c r="C68" s="48">
        <v>49056</v>
      </c>
      <c r="D68" s="38">
        <v>49056</v>
      </c>
      <c r="E68" s="38">
        <v>49056</v>
      </c>
      <c r="F68" s="38">
        <v>49056</v>
      </c>
      <c r="G68" s="38">
        <v>49056</v>
      </c>
      <c r="H68" s="48">
        <v>49424</v>
      </c>
      <c r="I68" s="38">
        <v>49424</v>
      </c>
      <c r="J68" s="38">
        <v>49424</v>
      </c>
      <c r="K68" s="38">
        <v>49424</v>
      </c>
      <c r="L68" s="38">
        <v>49424</v>
      </c>
      <c r="M68" s="38">
        <v>49424</v>
      </c>
      <c r="N68" s="38">
        <v>49424</v>
      </c>
      <c r="O68" s="38">
        <v>49424</v>
      </c>
      <c r="P68" s="38">
        <v>49424</v>
      </c>
      <c r="Q68" s="38">
        <v>49424</v>
      </c>
      <c r="R68" s="38">
        <v>49424</v>
      </c>
      <c r="S68" s="38">
        <v>49424</v>
      </c>
      <c r="T68" s="48">
        <v>50165</v>
      </c>
      <c r="U68" s="38">
        <v>50165</v>
      </c>
      <c r="V68" s="38">
        <v>50165</v>
      </c>
      <c r="W68" s="38">
        <v>50165</v>
      </c>
      <c r="X68" s="38">
        <v>50165</v>
      </c>
      <c r="Y68" s="38">
        <v>50165</v>
      </c>
      <c r="Z68" s="38">
        <v>50165</v>
      </c>
      <c r="AA68" s="38">
        <v>50165</v>
      </c>
      <c r="AB68" s="38">
        <v>50165</v>
      </c>
      <c r="AC68" s="38">
        <v>50165</v>
      </c>
      <c r="AD68" s="38">
        <v>50165</v>
      </c>
      <c r="AE68" s="38">
        <v>50165</v>
      </c>
      <c r="AF68" s="48">
        <v>51043</v>
      </c>
      <c r="AG68" s="38">
        <v>51043</v>
      </c>
      <c r="AH68" s="38">
        <v>51043</v>
      </c>
      <c r="AI68" s="38">
        <v>51043</v>
      </c>
      <c r="AJ68" s="38">
        <v>51043</v>
      </c>
      <c r="AK68" s="38">
        <v>51043</v>
      </c>
      <c r="AL68" s="38">
        <v>51043</v>
      </c>
      <c r="AM68" s="38">
        <v>51043</v>
      </c>
      <c r="AN68" s="38">
        <v>51043</v>
      </c>
      <c r="AO68" s="38">
        <v>51043</v>
      </c>
      <c r="AP68" s="38">
        <v>51043</v>
      </c>
      <c r="AQ68" s="38">
        <v>51043</v>
      </c>
      <c r="AR68" s="48">
        <v>52064</v>
      </c>
      <c r="AS68" s="38">
        <v>52064</v>
      </c>
      <c r="AT68" s="38">
        <v>52064</v>
      </c>
      <c r="AU68" s="38">
        <v>52064</v>
      </c>
      <c r="AV68" s="38">
        <v>52064</v>
      </c>
      <c r="AW68" s="38">
        <v>52064</v>
      </c>
      <c r="AX68" s="38">
        <v>52064</v>
      </c>
      <c r="AY68" s="38">
        <v>52064</v>
      </c>
      <c r="AZ68" s="38">
        <v>52064</v>
      </c>
      <c r="BA68" s="38">
        <v>52064</v>
      </c>
      <c r="BB68" s="48">
        <v>52585</v>
      </c>
      <c r="BC68" s="38">
        <v>52585</v>
      </c>
      <c r="BD68" s="38">
        <v>52585</v>
      </c>
      <c r="BE68" s="38">
        <v>52585</v>
      </c>
      <c r="BF68" s="38">
        <v>52585</v>
      </c>
      <c r="BG68" s="38">
        <v>52585</v>
      </c>
      <c r="BH68" s="38">
        <v>52585</v>
      </c>
      <c r="BI68" s="38">
        <v>52585</v>
      </c>
      <c r="BJ68" s="38">
        <v>52585</v>
      </c>
      <c r="BK68" s="38">
        <v>52585</v>
      </c>
      <c r="BL68" s="38">
        <v>52585</v>
      </c>
      <c r="BM68" s="38">
        <v>52585</v>
      </c>
      <c r="BN68" s="48">
        <v>53374</v>
      </c>
      <c r="BO68" s="38">
        <v>53374</v>
      </c>
      <c r="BP68" s="38">
        <v>53374</v>
      </c>
      <c r="BQ68" s="38">
        <v>53374</v>
      </c>
      <c r="BR68" s="38">
        <v>53374</v>
      </c>
      <c r="BS68" s="38">
        <v>53374</v>
      </c>
      <c r="BT68" s="38">
        <v>53374</v>
      </c>
      <c r="BU68" s="38">
        <v>53374</v>
      </c>
      <c r="BV68" s="38">
        <v>53374</v>
      </c>
      <c r="BW68" s="38">
        <v>53374</v>
      </c>
      <c r="BX68" s="38">
        <v>53374</v>
      </c>
      <c r="BY68" s="38">
        <v>53374</v>
      </c>
      <c r="BZ68" s="48">
        <v>54308</v>
      </c>
      <c r="CA68" s="38">
        <v>54308</v>
      </c>
      <c r="CB68" s="38">
        <v>54308</v>
      </c>
      <c r="CC68" s="38">
        <v>54308</v>
      </c>
      <c r="CD68" s="38">
        <v>54308</v>
      </c>
      <c r="CE68" s="38">
        <v>54308</v>
      </c>
      <c r="CF68" s="38">
        <v>54308</v>
      </c>
      <c r="CG68" s="38">
        <v>54308</v>
      </c>
      <c r="CH68" s="38">
        <v>54308</v>
      </c>
      <c r="CI68" s="38">
        <v>54308</v>
      </c>
      <c r="CJ68" s="38">
        <v>54308</v>
      </c>
      <c r="CK68" s="38">
        <v>54308</v>
      </c>
      <c r="CL68" s="48">
        <v>55394</v>
      </c>
      <c r="CM68" s="38">
        <v>55394</v>
      </c>
      <c r="CN68" s="38">
        <v>55394</v>
      </c>
      <c r="CO68" s="38">
        <v>55394</v>
      </c>
      <c r="CP68" s="38">
        <v>55394</v>
      </c>
      <c r="CQ68" s="38">
        <v>55394</v>
      </c>
      <c r="CR68" s="38">
        <v>55394</v>
      </c>
      <c r="CS68" s="38">
        <v>55394</v>
      </c>
      <c r="CT68" s="38">
        <v>55394</v>
      </c>
      <c r="CU68" s="38">
        <v>55394</v>
      </c>
      <c r="CV68" s="38">
        <v>55394</v>
      </c>
      <c r="CW68" s="38">
        <v>55394</v>
      </c>
      <c r="CX68" s="48">
        <v>56787</v>
      </c>
      <c r="CY68" s="38">
        <v>56787</v>
      </c>
      <c r="CZ68" s="38">
        <v>56787</v>
      </c>
      <c r="DA68" s="38">
        <v>56787</v>
      </c>
      <c r="DB68" s="38">
        <v>56787</v>
      </c>
      <c r="DC68" s="38">
        <v>56787</v>
      </c>
      <c r="DD68" s="38">
        <v>56787</v>
      </c>
      <c r="DE68" s="38">
        <v>56787</v>
      </c>
      <c r="DF68" s="38">
        <v>56787</v>
      </c>
      <c r="DG68" s="38">
        <v>56787</v>
      </c>
      <c r="DH68" s="38">
        <v>56787</v>
      </c>
      <c r="DI68" s="38">
        <v>56787</v>
      </c>
      <c r="DJ68" s="38">
        <v>56787</v>
      </c>
      <c r="DK68" s="38">
        <v>56787</v>
      </c>
      <c r="DL68" s="38">
        <v>56787</v>
      </c>
      <c r="DM68" s="38">
        <v>56787</v>
      </c>
      <c r="DN68" s="38">
        <v>56787</v>
      </c>
      <c r="DO68" s="38">
        <v>56787</v>
      </c>
      <c r="DP68" s="38">
        <v>56787</v>
      </c>
      <c r="DQ68" s="38">
        <v>56787</v>
      </c>
      <c r="DR68" s="38">
        <v>56787</v>
      </c>
      <c r="DS68" s="38">
        <v>56787</v>
      </c>
      <c r="DT68" s="38">
        <v>56787</v>
      </c>
      <c r="DU68" s="38">
        <v>56787</v>
      </c>
      <c r="DV68" s="38">
        <v>56787</v>
      </c>
      <c r="DW68" s="38">
        <v>56787</v>
      </c>
      <c r="DX68" s="38">
        <v>56787</v>
      </c>
      <c r="DY68" s="38">
        <v>56787</v>
      </c>
      <c r="DZ68" s="38">
        <v>56787</v>
      </c>
      <c r="EA68" s="38">
        <v>56787</v>
      </c>
      <c r="EB68" s="38">
        <v>56787</v>
      </c>
      <c r="EC68" s="38">
        <v>56787</v>
      </c>
      <c r="ED68" s="38">
        <v>56787</v>
      </c>
      <c r="EE68" s="38">
        <v>56787</v>
      </c>
      <c r="EF68" s="38">
        <v>56787</v>
      </c>
      <c r="EG68" s="38">
        <v>56787</v>
      </c>
      <c r="EH68" s="38">
        <v>56787</v>
      </c>
      <c r="EI68" s="38">
        <v>56787</v>
      </c>
      <c r="EJ68" s="38">
        <v>56787</v>
      </c>
      <c r="EK68" s="38">
        <v>56787</v>
      </c>
      <c r="EL68" s="38">
        <v>56787</v>
      </c>
      <c r="EM68" s="38">
        <v>56787</v>
      </c>
      <c r="EN68" s="38">
        <v>56787</v>
      </c>
      <c r="EO68" s="38">
        <v>56787</v>
      </c>
      <c r="EP68" s="38">
        <v>56787</v>
      </c>
      <c r="EQ68" s="38">
        <v>56787</v>
      </c>
      <c r="ER68" s="38">
        <v>56787</v>
      </c>
      <c r="ES68" s="38">
        <v>56787</v>
      </c>
      <c r="ET68" s="38">
        <v>56787</v>
      </c>
      <c r="EU68" s="38">
        <v>56787</v>
      </c>
      <c r="EV68" s="38">
        <v>56787</v>
      </c>
      <c r="EW68" s="38">
        <v>56787</v>
      </c>
      <c r="EX68" s="38">
        <v>56787</v>
      </c>
      <c r="EY68" s="38">
        <v>56787</v>
      </c>
      <c r="EZ68" s="38">
        <v>56787</v>
      </c>
      <c r="FA68" s="38">
        <v>56787</v>
      </c>
      <c r="FB68" s="38">
        <v>56787</v>
      </c>
      <c r="FC68" s="38">
        <v>56787</v>
      </c>
      <c r="FD68" s="38">
        <v>56787</v>
      </c>
      <c r="FE68" s="38">
        <v>56787</v>
      </c>
      <c r="FF68" s="38">
        <v>56787</v>
      </c>
      <c r="FG68" s="38">
        <v>56787</v>
      </c>
      <c r="FH68" s="38">
        <v>56787</v>
      </c>
      <c r="FI68" s="38">
        <v>56787</v>
      </c>
      <c r="FJ68" s="38">
        <v>56787</v>
      </c>
      <c r="FK68" s="38">
        <v>56787</v>
      </c>
      <c r="FL68" s="38">
        <v>56787</v>
      </c>
      <c r="FM68" s="38">
        <v>56787</v>
      </c>
      <c r="FN68" s="38">
        <v>56787</v>
      </c>
      <c r="FO68" s="38">
        <v>56787</v>
      </c>
      <c r="FP68" s="38">
        <v>56787</v>
      </c>
      <c r="FQ68" s="38">
        <v>56787</v>
      </c>
      <c r="FR68" s="38">
        <v>56787</v>
      </c>
      <c r="FS68" s="38">
        <v>56787</v>
      </c>
      <c r="FT68" s="38">
        <v>56787</v>
      </c>
      <c r="FU68" s="38">
        <v>56787</v>
      </c>
      <c r="FV68" s="38">
        <v>56787</v>
      </c>
      <c r="FW68" s="95">
        <v>56787</v>
      </c>
    </row>
    <row r="69" spans="2:179" x14ac:dyDescent="0.3">
      <c r="B69" s="94">
        <v>9</v>
      </c>
      <c r="C69" s="48">
        <v>51141</v>
      </c>
      <c r="D69" s="38">
        <v>51141</v>
      </c>
      <c r="E69" s="38">
        <v>51141</v>
      </c>
      <c r="F69" s="38">
        <v>51141</v>
      </c>
      <c r="G69" s="38">
        <v>51141</v>
      </c>
      <c r="H69" s="48">
        <v>51525</v>
      </c>
      <c r="I69" s="38">
        <v>51525</v>
      </c>
      <c r="J69" s="38">
        <v>51525</v>
      </c>
      <c r="K69" s="38">
        <v>51525</v>
      </c>
      <c r="L69" s="38">
        <v>51525</v>
      </c>
      <c r="M69" s="38">
        <v>51525</v>
      </c>
      <c r="N69" s="38">
        <v>51525</v>
      </c>
      <c r="O69" s="38">
        <v>51525</v>
      </c>
      <c r="P69" s="38">
        <v>51525</v>
      </c>
      <c r="Q69" s="38">
        <v>51525</v>
      </c>
      <c r="R69" s="38">
        <v>51525</v>
      </c>
      <c r="S69" s="38">
        <v>51525</v>
      </c>
      <c r="T69" s="48">
        <v>52298</v>
      </c>
      <c r="U69" s="38">
        <v>52298</v>
      </c>
      <c r="V69" s="38">
        <v>52298</v>
      </c>
      <c r="W69" s="38">
        <v>52298</v>
      </c>
      <c r="X69" s="38">
        <v>52298</v>
      </c>
      <c r="Y69" s="38">
        <v>52298</v>
      </c>
      <c r="Z69" s="38">
        <v>52298</v>
      </c>
      <c r="AA69" s="38">
        <v>52298</v>
      </c>
      <c r="AB69" s="38">
        <v>52298</v>
      </c>
      <c r="AC69" s="38">
        <v>52298</v>
      </c>
      <c r="AD69" s="38">
        <v>52298</v>
      </c>
      <c r="AE69" s="38">
        <v>52298</v>
      </c>
      <c r="AF69" s="48">
        <v>53213</v>
      </c>
      <c r="AG69" s="38">
        <v>53213</v>
      </c>
      <c r="AH69" s="38">
        <v>53213</v>
      </c>
      <c r="AI69" s="38">
        <v>53213</v>
      </c>
      <c r="AJ69" s="38">
        <v>53213</v>
      </c>
      <c r="AK69" s="38">
        <v>53213</v>
      </c>
      <c r="AL69" s="38">
        <v>53213</v>
      </c>
      <c r="AM69" s="38">
        <v>53213</v>
      </c>
      <c r="AN69" s="38">
        <v>53213</v>
      </c>
      <c r="AO69" s="38">
        <v>53213</v>
      </c>
      <c r="AP69" s="38">
        <v>53213</v>
      </c>
      <c r="AQ69" s="38">
        <v>53213</v>
      </c>
      <c r="AR69" s="48">
        <v>54277</v>
      </c>
      <c r="AS69" s="38">
        <v>54277</v>
      </c>
      <c r="AT69" s="38">
        <v>54277</v>
      </c>
      <c r="AU69" s="38">
        <v>54277</v>
      </c>
      <c r="AV69" s="38">
        <v>54277</v>
      </c>
      <c r="AW69" s="38">
        <v>54277</v>
      </c>
      <c r="AX69" s="38">
        <v>54277</v>
      </c>
      <c r="AY69" s="38">
        <v>54277</v>
      </c>
      <c r="AZ69" s="38">
        <v>54277</v>
      </c>
      <c r="BA69" s="38">
        <v>54277</v>
      </c>
      <c r="BB69" s="48">
        <v>54820</v>
      </c>
      <c r="BC69" s="38">
        <v>54820</v>
      </c>
      <c r="BD69" s="38">
        <v>54820</v>
      </c>
      <c r="BE69" s="38">
        <v>54820</v>
      </c>
      <c r="BF69" s="38">
        <v>54820</v>
      </c>
      <c r="BG69" s="38">
        <v>54820</v>
      </c>
      <c r="BH69" s="38">
        <v>54820</v>
      </c>
      <c r="BI69" s="38">
        <v>54820</v>
      </c>
      <c r="BJ69" s="38">
        <v>54820</v>
      </c>
      <c r="BK69" s="38">
        <v>54820</v>
      </c>
      <c r="BL69" s="38">
        <v>54820</v>
      </c>
      <c r="BM69" s="38">
        <v>54820</v>
      </c>
      <c r="BN69" s="48">
        <v>55642</v>
      </c>
      <c r="BO69" s="38">
        <v>55642</v>
      </c>
      <c r="BP69" s="38">
        <v>55642</v>
      </c>
      <c r="BQ69" s="38">
        <v>55642</v>
      </c>
      <c r="BR69" s="38">
        <v>55642</v>
      </c>
      <c r="BS69" s="38">
        <v>55642</v>
      </c>
      <c r="BT69" s="38">
        <v>55642</v>
      </c>
      <c r="BU69" s="38">
        <v>55642</v>
      </c>
      <c r="BV69" s="38">
        <v>55642</v>
      </c>
      <c r="BW69" s="38">
        <v>55642</v>
      </c>
      <c r="BX69" s="38">
        <v>55642</v>
      </c>
      <c r="BY69" s="38">
        <v>55642</v>
      </c>
      <c r="BZ69" s="48">
        <v>56616</v>
      </c>
      <c r="CA69" s="38">
        <v>56616</v>
      </c>
      <c r="CB69" s="38">
        <v>56616</v>
      </c>
      <c r="CC69" s="38">
        <v>56616</v>
      </c>
      <c r="CD69" s="38">
        <v>56616</v>
      </c>
      <c r="CE69" s="38">
        <v>56616</v>
      </c>
      <c r="CF69" s="38">
        <v>56616</v>
      </c>
      <c r="CG69" s="38">
        <v>56616</v>
      </c>
      <c r="CH69" s="38">
        <v>56616</v>
      </c>
      <c r="CI69" s="38">
        <v>56616</v>
      </c>
      <c r="CJ69" s="38">
        <v>56616</v>
      </c>
      <c r="CK69" s="38">
        <v>56616</v>
      </c>
      <c r="CL69" s="48">
        <v>57748</v>
      </c>
      <c r="CM69" s="38">
        <v>57748</v>
      </c>
      <c r="CN69" s="38">
        <v>57748</v>
      </c>
      <c r="CO69" s="38">
        <v>57748</v>
      </c>
      <c r="CP69" s="38">
        <v>57748</v>
      </c>
      <c r="CQ69" s="38">
        <v>57748</v>
      </c>
      <c r="CR69" s="38">
        <v>57748</v>
      </c>
      <c r="CS69" s="38">
        <v>57748</v>
      </c>
      <c r="CT69" s="38">
        <v>57748</v>
      </c>
      <c r="CU69" s="38">
        <v>57748</v>
      </c>
      <c r="CV69" s="38">
        <v>57748</v>
      </c>
      <c r="CW69" s="38">
        <v>57748</v>
      </c>
      <c r="CX69" s="48">
        <v>59199</v>
      </c>
      <c r="CY69" s="38">
        <v>59199</v>
      </c>
      <c r="CZ69" s="38">
        <v>59199</v>
      </c>
      <c r="DA69" s="38">
        <v>59199</v>
      </c>
      <c r="DB69" s="38">
        <v>59199</v>
      </c>
      <c r="DC69" s="38">
        <v>59199</v>
      </c>
      <c r="DD69" s="38">
        <v>59199</v>
      </c>
      <c r="DE69" s="38">
        <v>59199</v>
      </c>
      <c r="DF69" s="38">
        <v>59199</v>
      </c>
      <c r="DG69" s="38">
        <v>59199</v>
      </c>
      <c r="DH69" s="38">
        <v>59199</v>
      </c>
      <c r="DI69" s="38">
        <v>59199</v>
      </c>
      <c r="DJ69" s="38">
        <v>59199</v>
      </c>
      <c r="DK69" s="38">
        <v>59199</v>
      </c>
      <c r="DL69" s="38">
        <v>59199</v>
      </c>
      <c r="DM69" s="38">
        <v>59199</v>
      </c>
      <c r="DN69" s="38">
        <v>59199</v>
      </c>
      <c r="DO69" s="38">
        <v>59199</v>
      </c>
      <c r="DP69" s="38">
        <v>59199</v>
      </c>
      <c r="DQ69" s="38">
        <v>59199</v>
      </c>
      <c r="DR69" s="38">
        <v>59199</v>
      </c>
      <c r="DS69" s="38">
        <v>59199</v>
      </c>
      <c r="DT69" s="38">
        <v>59199</v>
      </c>
      <c r="DU69" s="38">
        <v>59199</v>
      </c>
      <c r="DV69" s="38">
        <v>59199</v>
      </c>
      <c r="DW69" s="38">
        <v>59199</v>
      </c>
      <c r="DX69" s="38">
        <v>59199</v>
      </c>
      <c r="DY69" s="38">
        <v>59199</v>
      </c>
      <c r="DZ69" s="38">
        <v>59199</v>
      </c>
      <c r="EA69" s="38">
        <v>59199</v>
      </c>
      <c r="EB69" s="38">
        <v>59199</v>
      </c>
      <c r="EC69" s="38">
        <v>59199</v>
      </c>
      <c r="ED69" s="38">
        <v>59199</v>
      </c>
      <c r="EE69" s="38">
        <v>59199</v>
      </c>
      <c r="EF69" s="38">
        <v>59199</v>
      </c>
      <c r="EG69" s="38">
        <v>59199</v>
      </c>
      <c r="EH69" s="38">
        <v>59199</v>
      </c>
      <c r="EI69" s="38">
        <v>59199</v>
      </c>
      <c r="EJ69" s="38">
        <v>59199</v>
      </c>
      <c r="EK69" s="38">
        <v>59199</v>
      </c>
      <c r="EL69" s="38">
        <v>59199</v>
      </c>
      <c r="EM69" s="38">
        <v>59199</v>
      </c>
      <c r="EN69" s="38">
        <v>59199</v>
      </c>
      <c r="EO69" s="38">
        <v>59199</v>
      </c>
      <c r="EP69" s="38">
        <v>59199</v>
      </c>
      <c r="EQ69" s="38">
        <v>59199</v>
      </c>
      <c r="ER69" s="38">
        <v>59199</v>
      </c>
      <c r="ES69" s="38">
        <v>59199</v>
      </c>
      <c r="ET69" s="38">
        <v>59199</v>
      </c>
      <c r="EU69" s="38">
        <v>59199</v>
      </c>
      <c r="EV69" s="38">
        <v>59199</v>
      </c>
      <c r="EW69" s="38">
        <v>59199</v>
      </c>
      <c r="EX69" s="38">
        <v>59199</v>
      </c>
      <c r="EY69" s="38">
        <v>59199</v>
      </c>
      <c r="EZ69" s="38">
        <v>59199</v>
      </c>
      <c r="FA69" s="38">
        <v>59199</v>
      </c>
      <c r="FB69" s="38">
        <v>59199</v>
      </c>
      <c r="FC69" s="38">
        <v>59199</v>
      </c>
      <c r="FD69" s="38">
        <v>59199</v>
      </c>
      <c r="FE69" s="38">
        <v>59199</v>
      </c>
      <c r="FF69" s="38">
        <v>59199</v>
      </c>
      <c r="FG69" s="38">
        <v>59199</v>
      </c>
      <c r="FH69" s="38">
        <v>59199</v>
      </c>
      <c r="FI69" s="38">
        <v>59199</v>
      </c>
      <c r="FJ69" s="38">
        <v>59199</v>
      </c>
      <c r="FK69" s="38">
        <v>59199</v>
      </c>
      <c r="FL69" s="38">
        <v>59199</v>
      </c>
      <c r="FM69" s="38">
        <v>59199</v>
      </c>
      <c r="FN69" s="38">
        <v>59199</v>
      </c>
      <c r="FO69" s="38">
        <v>59199</v>
      </c>
      <c r="FP69" s="38">
        <v>59199</v>
      </c>
      <c r="FQ69" s="38">
        <v>59199</v>
      </c>
      <c r="FR69" s="38">
        <v>59199</v>
      </c>
      <c r="FS69" s="38">
        <v>59199</v>
      </c>
      <c r="FT69" s="38">
        <v>59199</v>
      </c>
      <c r="FU69" s="38">
        <v>59199</v>
      </c>
      <c r="FV69" s="38">
        <v>59199</v>
      </c>
      <c r="FW69" s="95">
        <v>59199</v>
      </c>
    </row>
    <row r="70" spans="2:179" x14ac:dyDescent="0.3">
      <c r="B70" s="94">
        <v>10</v>
      </c>
      <c r="C70" s="48">
        <v>53315</v>
      </c>
      <c r="D70" s="38">
        <v>53315</v>
      </c>
      <c r="E70" s="38">
        <v>53315</v>
      </c>
      <c r="F70" s="38">
        <v>53315</v>
      </c>
      <c r="G70" s="38">
        <v>53315</v>
      </c>
      <c r="H70" s="48">
        <v>53715</v>
      </c>
      <c r="I70" s="38">
        <v>53715</v>
      </c>
      <c r="J70" s="38">
        <v>53715</v>
      </c>
      <c r="K70" s="38">
        <v>53715</v>
      </c>
      <c r="L70" s="38">
        <v>53715</v>
      </c>
      <c r="M70" s="38">
        <v>53715</v>
      </c>
      <c r="N70" s="38">
        <v>53715</v>
      </c>
      <c r="O70" s="38">
        <v>53715</v>
      </c>
      <c r="P70" s="38">
        <v>53715</v>
      </c>
      <c r="Q70" s="38">
        <v>53715</v>
      </c>
      <c r="R70" s="38">
        <v>53715</v>
      </c>
      <c r="S70" s="38">
        <v>53715</v>
      </c>
      <c r="T70" s="48">
        <v>54521</v>
      </c>
      <c r="U70" s="38">
        <v>54521</v>
      </c>
      <c r="V70" s="38">
        <v>54521</v>
      </c>
      <c r="W70" s="38">
        <v>54521</v>
      </c>
      <c r="X70" s="38">
        <v>54521</v>
      </c>
      <c r="Y70" s="38">
        <v>54521</v>
      </c>
      <c r="Z70" s="38">
        <v>54521</v>
      </c>
      <c r="AA70" s="38">
        <v>54521</v>
      </c>
      <c r="AB70" s="38">
        <v>54521</v>
      </c>
      <c r="AC70" s="38">
        <v>54521</v>
      </c>
      <c r="AD70" s="38">
        <v>54521</v>
      </c>
      <c r="AE70" s="38">
        <v>54521</v>
      </c>
      <c r="AF70" s="48">
        <v>55475</v>
      </c>
      <c r="AG70" s="38">
        <v>55475</v>
      </c>
      <c r="AH70" s="38">
        <v>55475</v>
      </c>
      <c r="AI70" s="38">
        <v>55475</v>
      </c>
      <c r="AJ70" s="38">
        <v>55475</v>
      </c>
      <c r="AK70" s="38">
        <v>55475</v>
      </c>
      <c r="AL70" s="38">
        <v>55475</v>
      </c>
      <c r="AM70" s="38">
        <v>55475</v>
      </c>
      <c r="AN70" s="38">
        <v>55475</v>
      </c>
      <c r="AO70" s="38">
        <v>55475</v>
      </c>
      <c r="AP70" s="38">
        <v>55475</v>
      </c>
      <c r="AQ70" s="38">
        <v>55475</v>
      </c>
      <c r="AR70" s="48">
        <v>56585</v>
      </c>
      <c r="AS70" s="38">
        <v>56585</v>
      </c>
      <c r="AT70" s="38">
        <v>56585</v>
      </c>
      <c r="AU70" s="38">
        <v>56585</v>
      </c>
      <c r="AV70" s="38">
        <v>56585</v>
      </c>
      <c r="AW70" s="38">
        <v>56585</v>
      </c>
      <c r="AX70" s="38">
        <v>56585</v>
      </c>
      <c r="AY70" s="38">
        <v>56585</v>
      </c>
      <c r="AZ70" s="38">
        <v>56585</v>
      </c>
      <c r="BA70" s="38">
        <v>56585</v>
      </c>
      <c r="BB70" s="48">
        <v>57151</v>
      </c>
      <c r="BC70" s="38">
        <v>57151</v>
      </c>
      <c r="BD70" s="38">
        <v>57151</v>
      </c>
      <c r="BE70" s="38">
        <v>57151</v>
      </c>
      <c r="BF70" s="38">
        <v>57151</v>
      </c>
      <c r="BG70" s="38">
        <v>57151</v>
      </c>
      <c r="BH70" s="38">
        <v>57151</v>
      </c>
      <c r="BI70" s="38">
        <v>57151</v>
      </c>
      <c r="BJ70" s="38">
        <v>57151</v>
      </c>
      <c r="BK70" s="38">
        <v>57151</v>
      </c>
      <c r="BL70" s="38">
        <v>57151</v>
      </c>
      <c r="BM70" s="38">
        <v>57151</v>
      </c>
      <c r="BN70" s="48">
        <v>58008</v>
      </c>
      <c r="BO70" s="38">
        <v>58008</v>
      </c>
      <c r="BP70" s="38">
        <v>58008</v>
      </c>
      <c r="BQ70" s="38">
        <v>58008</v>
      </c>
      <c r="BR70" s="38">
        <v>58008</v>
      </c>
      <c r="BS70" s="38">
        <v>58008</v>
      </c>
      <c r="BT70" s="38">
        <v>58008</v>
      </c>
      <c r="BU70" s="38">
        <v>58008</v>
      </c>
      <c r="BV70" s="38">
        <v>58008</v>
      </c>
      <c r="BW70" s="38">
        <v>58008</v>
      </c>
      <c r="BX70" s="38">
        <v>58008</v>
      </c>
      <c r="BY70" s="38">
        <v>58008</v>
      </c>
      <c r="BZ70" s="48">
        <v>59023</v>
      </c>
      <c r="CA70" s="38">
        <v>59023</v>
      </c>
      <c r="CB70" s="38">
        <v>59023</v>
      </c>
      <c r="CC70" s="38">
        <v>59023</v>
      </c>
      <c r="CD70" s="38">
        <v>59023</v>
      </c>
      <c r="CE70" s="38">
        <v>59023</v>
      </c>
      <c r="CF70" s="38">
        <v>59023</v>
      </c>
      <c r="CG70" s="38">
        <v>59023</v>
      </c>
      <c r="CH70" s="38">
        <v>59023</v>
      </c>
      <c r="CI70" s="38">
        <v>59023</v>
      </c>
      <c r="CJ70" s="38">
        <v>59023</v>
      </c>
      <c r="CK70" s="38">
        <v>59023</v>
      </c>
      <c r="CL70" s="48">
        <v>60203</v>
      </c>
      <c r="CM70" s="38">
        <v>60203</v>
      </c>
      <c r="CN70" s="38">
        <v>60203</v>
      </c>
      <c r="CO70" s="38">
        <v>60203</v>
      </c>
      <c r="CP70" s="38">
        <v>60203</v>
      </c>
      <c r="CQ70" s="38">
        <v>60203</v>
      </c>
      <c r="CR70" s="38">
        <v>60203</v>
      </c>
      <c r="CS70" s="38">
        <v>60203</v>
      </c>
      <c r="CT70" s="38">
        <v>60203</v>
      </c>
      <c r="CU70" s="38">
        <v>60203</v>
      </c>
      <c r="CV70" s="38">
        <v>60203</v>
      </c>
      <c r="CW70" s="38">
        <v>60203</v>
      </c>
      <c r="CX70" s="48">
        <v>61716</v>
      </c>
      <c r="CY70" s="38">
        <v>61716</v>
      </c>
      <c r="CZ70" s="38">
        <v>61716</v>
      </c>
      <c r="DA70" s="38">
        <v>61716</v>
      </c>
      <c r="DB70" s="38">
        <v>61716</v>
      </c>
      <c r="DC70" s="38">
        <v>61716</v>
      </c>
      <c r="DD70" s="38">
        <v>61716</v>
      </c>
      <c r="DE70" s="38">
        <v>61716</v>
      </c>
      <c r="DF70" s="38">
        <v>61716</v>
      </c>
      <c r="DG70" s="38">
        <v>61716</v>
      </c>
      <c r="DH70" s="38">
        <v>61716</v>
      </c>
      <c r="DI70" s="38">
        <v>61716</v>
      </c>
      <c r="DJ70" s="38">
        <v>61716</v>
      </c>
      <c r="DK70" s="38">
        <v>61716</v>
      </c>
      <c r="DL70" s="38">
        <v>61716</v>
      </c>
      <c r="DM70" s="38">
        <v>61716</v>
      </c>
      <c r="DN70" s="38">
        <v>61716</v>
      </c>
      <c r="DO70" s="38">
        <v>61716</v>
      </c>
      <c r="DP70" s="38">
        <v>61716</v>
      </c>
      <c r="DQ70" s="38">
        <v>61716</v>
      </c>
      <c r="DR70" s="38">
        <v>61716</v>
      </c>
      <c r="DS70" s="38">
        <v>61716</v>
      </c>
      <c r="DT70" s="38">
        <v>61716</v>
      </c>
      <c r="DU70" s="38">
        <v>61716</v>
      </c>
      <c r="DV70" s="38">
        <v>61716</v>
      </c>
      <c r="DW70" s="38">
        <v>61716</v>
      </c>
      <c r="DX70" s="38">
        <v>61716</v>
      </c>
      <c r="DY70" s="38">
        <v>61716</v>
      </c>
      <c r="DZ70" s="38">
        <v>61716</v>
      </c>
      <c r="EA70" s="38">
        <v>61716</v>
      </c>
      <c r="EB70" s="38">
        <v>61716</v>
      </c>
      <c r="EC70" s="38">
        <v>61716</v>
      </c>
      <c r="ED70" s="38">
        <v>61716</v>
      </c>
      <c r="EE70" s="38">
        <v>61716</v>
      </c>
      <c r="EF70" s="38">
        <v>61716</v>
      </c>
      <c r="EG70" s="38">
        <v>61716</v>
      </c>
      <c r="EH70" s="38">
        <v>61716</v>
      </c>
      <c r="EI70" s="38">
        <v>61716</v>
      </c>
      <c r="EJ70" s="38">
        <v>61716</v>
      </c>
      <c r="EK70" s="38">
        <v>61716</v>
      </c>
      <c r="EL70" s="38">
        <v>61716</v>
      </c>
      <c r="EM70" s="38">
        <v>61716</v>
      </c>
      <c r="EN70" s="38">
        <v>61716</v>
      </c>
      <c r="EO70" s="38">
        <v>61716</v>
      </c>
      <c r="EP70" s="38">
        <v>61716</v>
      </c>
      <c r="EQ70" s="38">
        <v>61716</v>
      </c>
      <c r="ER70" s="38">
        <v>61716</v>
      </c>
      <c r="ES70" s="38">
        <v>61716</v>
      </c>
      <c r="ET70" s="38">
        <v>61716</v>
      </c>
      <c r="EU70" s="38">
        <v>61716</v>
      </c>
      <c r="EV70" s="38">
        <v>61716</v>
      </c>
      <c r="EW70" s="38">
        <v>61716</v>
      </c>
      <c r="EX70" s="38">
        <v>61716</v>
      </c>
      <c r="EY70" s="38">
        <v>61716</v>
      </c>
      <c r="EZ70" s="38">
        <v>61716</v>
      </c>
      <c r="FA70" s="38">
        <v>61716</v>
      </c>
      <c r="FB70" s="38">
        <v>61716</v>
      </c>
      <c r="FC70" s="38">
        <v>61716</v>
      </c>
      <c r="FD70" s="38">
        <v>61716</v>
      </c>
      <c r="FE70" s="38">
        <v>61716</v>
      </c>
      <c r="FF70" s="38">
        <v>61716</v>
      </c>
      <c r="FG70" s="38">
        <v>61716</v>
      </c>
      <c r="FH70" s="38">
        <v>61716</v>
      </c>
      <c r="FI70" s="38">
        <v>61716</v>
      </c>
      <c r="FJ70" s="38">
        <v>61716</v>
      </c>
      <c r="FK70" s="38">
        <v>61716</v>
      </c>
      <c r="FL70" s="38">
        <v>61716</v>
      </c>
      <c r="FM70" s="38">
        <v>61716</v>
      </c>
      <c r="FN70" s="38">
        <v>61716</v>
      </c>
      <c r="FO70" s="38">
        <v>61716</v>
      </c>
      <c r="FP70" s="38">
        <v>61716</v>
      </c>
      <c r="FQ70" s="38">
        <v>61716</v>
      </c>
      <c r="FR70" s="38">
        <v>61716</v>
      </c>
      <c r="FS70" s="38">
        <v>61716</v>
      </c>
      <c r="FT70" s="38">
        <v>61716</v>
      </c>
      <c r="FU70" s="38">
        <v>61716</v>
      </c>
      <c r="FV70" s="38">
        <v>61716</v>
      </c>
      <c r="FW70" s="95">
        <v>61716</v>
      </c>
    </row>
    <row r="71" spans="2:179" x14ac:dyDescent="0.3">
      <c r="B71" s="94">
        <v>11</v>
      </c>
      <c r="C71" s="48">
        <v>55582</v>
      </c>
      <c r="D71" s="38">
        <v>55582</v>
      </c>
      <c r="E71" s="38">
        <v>55582</v>
      </c>
      <c r="F71" s="38">
        <v>55582</v>
      </c>
      <c r="G71" s="38">
        <v>55582</v>
      </c>
      <c r="H71" s="48">
        <v>55999</v>
      </c>
      <c r="I71" s="38">
        <v>55999</v>
      </c>
      <c r="J71" s="38">
        <v>55999</v>
      </c>
      <c r="K71" s="38">
        <v>55999</v>
      </c>
      <c r="L71" s="38">
        <v>55999</v>
      </c>
      <c r="M71" s="38">
        <v>55999</v>
      </c>
      <c r="N71" s="38">
        <v>55999</v>
      </c>
      <c r="O71" s="38">
        <v>55999</v>
      </c>
      <c r="P71" s="38">
        <v>55999</v>
      </c>
      <c r="Q71" s="38">
        <v>55999</v>
      </c>
      <c r="R71" s="38">
        <v>55999</v>
      </c>
      <c r="S71" s="38">
        <v>55999</v>
      </c>
      <c r="T71" s="48">
        <v>56839</v>
      </c>
      <c r="U71" s="38">
        <v>56839</v>
      </c>
      <c r="V71" s="38">
        <v>56839</v>
      </c>
      <c r="W71" s="38">
        <v>56839</v>
      </c>
      <c r="X71" s="38">
        <v>56839</v>
      </c>
      <c r="Y71" s="38">
        <v>56839</v>
      </c>
      <c r="Z71" s="38">
        <v>56839</v>
      </c>
      <c r="AA71" s="38">
        <v>56839</v>
      </c>
      <c r="AB71" s="38">
        <v>56839</v>
      </c>
      <c r="AC71" s="38">
        <v>56839</v>
      </c>
      <c r="AD71" s="38">
        <v>56839</v>
      </c>
      <c r="AE71" s="38">
        <v>56839</v>
      </c>
      <c r="AF71" s="48">
        <v>57834</v>
      </c>
      <c r="AG71" s="38">
        <v>57834</v>
      </c>
      <c r="AH71" s="38">
        <v>57834</v>
      </c>
      <c r="AI71" s="38">
        <v>57834</v>
      </c>
      <c r="AJ71" s="38">
        <v>57834</v>
      </c>
      <c r="AK71" s="38">
        <v>57834</v>
      </c>
      <c r="AL71" s="38">
        <v>57834</v>
      </c>
      <c r="AM71" s="38">
        <v>57834</v>
      </c>
      <c r="AN71" s="38">
        <v>57834</v>
      </c>
      <c r="AO71" s="38">
        <v>57834</v>
      </c>
      <c r="AP71" s="38">
        <v>57834</v>
      </c>
      <c r="AQ71" s="38">
        <v>57834</v>
      </c>
      <c r="AR71" s="48">
        <v>58991</v>
      </c>
      <c r="AS71" s="38">
        <v>58991</v>
      </c>
      <c r="AT71" s="38">
        <v>58991</v>
      </c>
      <c r="AU71" s="38">
        <v>58991</v>
      </c>
      <c r="AV71" s="38">
        <v>58991</v>
      </c>
      <c r="AW71" s="38">
        <v>58991</v>
      </c>
      <c r="AX71" s="38">
        <v>58991</v>
      </c>
      <c r="AY71" s="38">
        <v>58991</v>
      </c>
      <c r="AZ71" s="38">
        <v>58991</v>
      </c>
      <c r="BA71" s="38">
        <v>58991</v>
      </c>
      <c r="BB71" s="48">
        <v>59581</v>
      </c>
      <c r="BC71" s="38">
        <v>59581</v>
      </c>
      <c r="BD71" s="38">
        <v>59581</v>
      </c>
      <c r="BE71" s="38">
        <v>59581</v>
      </c>
      <c r="BF71" s="38">
        <v>59581</v>
      </c>
      <c r="BG71" s="38">
        <v>59581</v>
      </c>
      <c r="BH71" s="38">
        <v>59581</v>
      </c>
      <c r="BI71" s="38">
        <v>59581</v>
      </c>
      <c r="BJ71" s="38">
        <v>59581</v>
      </c>
      <c r="BK71" s="38">
        <v>59581</v>
      </c>
      <c r="BL71" s="38">
        <v>59581</v>
      </c>
      <c r="BM71" s="38">
        <v>59581</v>
      </c>
      <c r="BN71" s="48">
        <v>60475</v>
      </c>
      <c r="BO71" s="38">
        <v>60475</v>
      </c>
      <c r="BP71" s="38">
        <v>60475</v>
      </c>
      <c r="BQ71" s="38">
        <v>60475</v>
      </c>
      <c r="BR71" s="38">
        <v>60475</v>
      </c>
      <c r="BS71" s="38">
        <v>60475</v>
      </c>
      <c r="BT71" s="38">
        <v>60475</v>
      </c>
      <c r="BU71" s="38">
        <v>60475</v>
      </c>
      <c r="BV71" s="38">
        <v>60475</v>
      </c>
      <c r="BW71" s="38">
        <v>60475</v>
      </c>
      <c r="BX71" s="38">
        <v>60475</v>
      </c>
      <c r="BY71" s="38">
        <v>60475</v>
      </c>
      <c r="BZ71" s="48">
        <v>61533</v>
      </c>
      <c r="CA71" s="38">
        <v>61533</v>
      </c>
      <c r="CB71" s="38">
        <v>61533</v>
      </c>
      <c r="CC71" s="38">
        <v>61533</v>
      </c>
      <c r="CD71" s="38">
        <v>61533</v>
      </c>
      <c r="CE71" s="38">
        <v>61533</v>
      </c>
      <c r="CF71" s="38">
        <v>61533</v>
      </c>
      <c r="CG71" s="38">
        <v>61533</v>
      </c>
      <c r="CH71" s="38">
        <v>61533</v>
      </c>
      <c r="CI71" s="38">
        <v>61533</v>
      </c>
      <c r="CJ71" s="38">
        <v>61533</v>
      </c>
      <c r="CK71" s="38">
        <v>61533</v>
      </c>
      <c r="CL71" s="48">
        <v>62764</v>
      </c>
      <c r="CM71" s="38">
        <v>62764</v>
      </c>
      <c r="CN71" s="38">
        <v>62764</v>
      </c>
      <c r="CO71" s="38">
        <v>62764</v>
      </c>
      <c r="CP71" s="38">
        <v>62764</v>
      </c>
      <c r="CQ71" s="38">
        <v>62764</v>
      </c>
      <c r="CR71" s="38">
        <v>62764</v>
      </c>
      <c r="CS71" s="38">
        <v>62764</v>
      </c>
      <c r="CT71" s="38">
        <v>62764</v>
      </c>
      <c r="CU71" s="38">
        <v>62764</v>
      </c>
      <c r="CV71" s="38">
        <v>62764</v>
      </c>
      <c r="CW71" s="38">
        <v>62764</v>
      </c>
      <c r="CX71" s="48">
        <v>64757</v>
      </c>
      <c r="CY71" s="38">
        <v>64757</v>
      </c>
      <c r="CZ71" s="38">
        <v>64757</v>
      </c>
      <c r="DA71" s="38">
        <v>64757</v>
      </c>
      <c r="DB71" s="38">
        <v>64757</v>
      </c>
      <c r="DC71" s="38">
        <v>64757</v>
      </c>
      <c r="DD71" s="38">
        <v>64757</v>
      </c>
      <c r="DE71" s="38">
        <v>64757</v>
      </c>
      <c r="DF71" s="38">
        <v>64757</v>
      </c>
      <c r="DG71" s="38">
        <v>64757</v>
      </c>
      <c r="DH71" s="38">
        <v>64757</v>
      </c>
      <c r="DI71" s="38">
        <v>64757</v>
      </c>
      <c r="DJ71" s="38">
        <v>64757</v>
      </c>
      <c r="DK71" s="38">
        <v>64757</v>
      </c>
      <c r="DL71" s="38">
        <v>64757</v>
      </c>
      <c r="DM71" s="38">
        <v>64757</v>
      </c>
      <c r="DN71" s="38">
        <v>64757</v>
      </c>
      <c r="DO71" s="38">
        <v>64757</v>
      </c>
      <c r="DP71" s="38">
        <v>64757</v>
      </c>
      <c r="DQ71" s="38">
        <v>64757</v>
      </c>
      <c r="DR71" s="38">
        <v>64757</v>
      </c>
      <c r="DS71" s="38">
        <v>64757</v>
      </c>
      <c r="DT71" s="38">
        <v>64757</v>
      </c>
      <c r="DU71" s="38">
        <v>64757</v>
      </c>
      <c r="DV71" s="38">
        <v>64757</v>
      </c>
      <c r="DW71" s="38">
        <v>64757</v>
      </c>
      <c r="DX71" s="38">
        <v>64757</v>
      </c>
      <c r="DY71" s="38">
        <v>64757</v>
      </c>
      <c r="DZ71" s="38">
        <v>64757</v>
      </c>
      <c r="EA71" s="38">
        <v>64757</v>
      </c>
      <c r="EB71" s="38">
        <v>64757</v>
      </c>
      <c r="EC71" s="38">
        <v>64757</v>
      </c>
      <c r="ED71" s="38">
        <v>64757</v>
      </c>
      <c r="EE71" s="38">
        <v>64757</v>
      </c>
      <c r="EF71" s="38">
        <v>64757</v>
      </c>
      <c r="EG71" s="38">
        <v>64757</v>
      </c>
      <c r="EH71" s="38">
        <v>64757</v>
      </c>
      <c r="EI71" s="38">
        <v>64757</v>
      </c>
      <c r="EJ71" s="38">
        <v>64757</v>
      </c>
      <c r="EK71" s="38">
        <v>64757</v>
      </c>
      <c r="EL71" s="38">
        <v>64757</v>
      </c>
      <c r="EM71" s="38">
        <v>64757</v>
      </c>
      <c r="EN71" s="38">
        <v>64757</v>
      </c>
      <c r="EO71" s="38">
        <v>64757</v>
      </c>
      <c r="EP71" s="38">
        <v>64757</v>
      </c>
      <c r="EQ71" s="38">
        <v>64757</v>
      </c>
      <c r="ER71" s="38">
        <v>64757</v>
      </c>
      <c r="ES71" s="38">
        <v>64757</v>
      </c>
      <c r="ET71" s="38">
        <v>64757</v>
      </c>
      <c r="EU71" s="38">
        <v>64757</v>
      </c>
      <c r="EV71" s="38">
        <v>64757</v>
      </c>
      <c r="EW71" s="38">
        <v>64757</v>
      </c>
      <c r="EX71" s="38">
        <v>64757</v>
      </c>
      <c r="EY71" s="38">
        <v>64757</v>
      </c>
      <c r="EZ71" s="38">
        <v>64757</v>
      </c>
      <c r="FA71" s="38">
        <v>64757</v>
      </c>
      <c r="FB71" s="38">
        <v>64757</v>
      </c>
      <c r="FC71" s="38">
        <v>64757</v>
      </c>
      <c r="FD71" s="38">
        <v>64757</v>
      </c>
      <c r="FE71" s="38">
        <v>64757</v>
      </c>
      <c r="FF71" s="38">
        <v>64757</v>
      </c>
      <c r="FG71" s="38">
        <v>64757</v>
      </c>
      <c r="FH71" s="38">
        <v>64757</v>
      </c>
      <c r="FI71" s="38">
        <v>64757</v>
      </c>
      <c r="FJ71" s="38">
        <v>64757</v>
      </c>
      <c r="FK71" s="38">
        <v>64757</v>
      </c>
      <c r="FL71" s="38">
        <v>64757</v>
      </c>
      <c r="FM71" s="38">
        <v>64757</v>
      </c>
      <c r="FN71" s="38">
        <v>64757</v>
      </c>
      <c r="FO71" s="38">
        <v>64757</v>
      </c>
      <c r="FP71" s="38">
        <v>64757</v>
      </c>
      <c r="FQ71" s="38">
        <v>64757</v>
      </c>
      <c r="FR71" s="38">
        <v>64757</v>
      </c>
      <c r="FS71" s="38">
        <v>64757</v>
      </c>
      <c r="FT71" s="38">
        <v>64757</v>
      </c>
      <c r="FU71" s="38">
        <v>64757</v>
      </c>
      <c r="FV71" s="38">
        <v>64757</v>
      </c>
      <c r="FW71" s="95">
        <v>64757</v>
      </c>
    </row>
    <row r="72" spans="2:179" x14ac:dyDescent="0.3">
      <c r="B72" s="94">
        <v>12</v>
      </c>
      <c r="C72" s="48">
        <v>57945</v>
      </c>
      <c r="D72" s="38">
        <v>57945</v>
      </c>
      <c r="E72" s="38">
        <v>57945</v>
      </c>
      <c r="F72" s="38">
        <v>57945</v>
      </c>
      <c r="G72" s="38">
        <v>57945</v>
      </c>
      <c r="H72" s="48">
        <v>58380</v>
      </c>
      <c r="I72" s="38">
        <v>58380</v>
      </c>
      <c r="J72" s="38">
        <v>58380</v>
      </c>
      <c r="K72" s="38">
        <v>58380</v>
      </c>
      <c r="L72" s="38">
        <v>58380</v>
      </c>
      <c r="M72" s="38">
        <v>58380</v>
      </c>
      <c r="N72" s="38">
        <v>58380</v>
      </c>
      <c r="O72" s="38">
        <v>58380</v>
      </c>
      <c r="P72" s="38">
        <v>58380</v>
      </c>
      <c r="Q72" s="38">
        <v>58380</v>
      </c>
      <c r="R72" s="38">
        <v>58380</v>
      </c>
      <c r="S72" s="38">
        <v>58380</v>
      </c>
      <c r="T72" s="48">
        <v>59256</v>
      </c>
      <c r="U72" s="38">
        <v>59256</v>
      </c>
      <c r="V72" s="38">
        <v>59256</v>
      </c>
      <c r="W72" s="38">
        <v>59256</v>
      </c>
      <c r="X72" s="38">
        <v>59256</v>
      </c>
      <c r="Y72" s="38">
        <v>59256</v>
      </c>
      <c r="Z72" s="38">
        <v>59256</v>
      </c>
      <c r="AA72" s="38">
        <v>59256</v>
      </c>
      <c r="AB72" s="38">
        <v>59256</v>
      </c>
      <c r="AC72" s="38">
        <v>59256</v>
      </c>
      <c r="AD72" s="38">
        <v>59256</v>
      </c>
      <c r="AE72" s="38">
        <v>59256</v>
      </c>
      <c r="AF72" s="48">
        <v>60293</v>
      </c>
      <c r="AG72" s="38">
        <v>60293</v>
      </c>
      <c r="AH72" s="38">
        <v>60293</v>
      </c>
      <c r="AI72" s="38">
        <v>60293</v>
      </c>
      <c r="AJ72" s="38">
        <v>60293</v>
      </c>
      <c r="AK72" s="38">
        <v>60293</v>
      </c>
      <c r="AL72" s="38">
        <v>60293</v>
      </c>
      <c r="AM72" s="38">
        <v>60293</v>
      </c>
      <c r="AN72" s="38">
        <v>60293</v>
      </c>
      <c r="AO72" s="38">
        <v>60293</v>
      </c>
      <c r="AP72" s="38">
        <v>60293</v>
      </c>
      <c r="AQ72" s="38">
        <v>60293</v>
      </c>
      <c r="AR72" s="48">
        <v>61499</v>
      </c>
      <c r="AS72" s="38">
        <v>61499</v>
      </c>
      <c r="AT72" s="38">
        <v>61499</v>
      </c>
      <c r="AU72" s="38">
        <v>61499</v>
      </c>
      <c r="AV72" s="38">
        <v>61499</v>
      </c>
      <c r="AW72" s="38">
        <v>61499</v>
      </c>
      <c r="AX72" s="38">
        <v>61499</v>
      </c>
      <c r="AY72" s="38">
        <v>61499</v>
      </c>
      <c r="AZ72" s="38">
        <v>61499</v>
      </c>
      <c r="BA72" s="38">
        <v>61499</v>
      </c>
      <c r="BB72" s="48">
        <v>62114</v>
      </c>
      <c r="BC72" s="38">
        <v>62114</v>
      </c>
      <c r="BD72" s="38">
        <v>62114</v>
      </c>
      <c r="BE72" s="38">
        <v>62114</v>
      </c>
      <c r="BF72" s="38">
        <v>62114</v>
      </c>
      <c r="BG72" s="38">
        <v>62114</v>
      </c>
      <c r="BH72" s="38">
        <v>62114</v>
      </c>
      <c r="BI72" s="38">
        <v>62114</v>
      </c>
      <c r="BJ72" s="38">
        <v>62114</v>
      </c>
      <c r="BK72" s="38">
        <v>62114</v>
      </c>
      <c r="BL72" s="38">
        <v>62114</v>
      </c>
      <c r="BM72" s="38">
        <v>62114</v>
      </c>
      <c r="BN72" s="48">
        <v>63046</v>
      </c>
      <c r="BO72" s="38">
        <v>63046</v>
      </c>
      <c r="BP72" s="38">
        <v>63046</v>
      </c>
      <c r="BQ72" s="38">
        <v>63046</v>
      </c>
      <c r="BR72" s="38">
        <v>63046</v>
      </c>
      <c r="BS72" s="38">
        <v>63046</v>
      </c>
      <c r="BT72" s="38">
        <v>63046</v>
      </c>
      <c r="BU72" s="38">
        <v>63046</v>
      </c>
      <c r="BV72" s="38">
        <v>63046</v>
      </c>
      <c r="BW72" s="38">
        <v>63046</v>
      </c>
      <c r="BX72" s="38">
        <v>63046</v>
      </c>
      <c r="BY72" s="38">
        <v>63046</v>
      </c>
      <c r="BZ72" s="48">
        <v>64149</v>
      </c>
      <c r="CA72" s="38">
        <v>64149</v>
      </c>
      <c r="CB72" s="38">
        <v>64149</v>
      </c>
      <c r="CC72" s="38">
        <v>64149</v>
      </c>
      <c r="CD72" s="38">
        <v>64149</v>
      </c>
      <c r="CE72" s="38">
        <v>64149</v>
      </c>
      <c r="CF72" s="38">
        <v>64149</v>
      </c>
      <c r="CG72" s="38">
        <v>64149</v>
      </c>
      <c r="CH72" s="38">
        <v>64149</v>
      </c>
      <c r="CI72" s="38">
        <v>64149</v>
      </c>
      <c r="CJ72" s="38">
        <v>64149</v>
      </c>
      <c r="CK72" s="38">
        <v>64149</v>
      </c>
      <c r="CL72" s="48">
        <v>65432</v>
      </c>
      <c r="CM72" s="38">
        <v>65432</v>
      </c>
      <c r="CN72" s="38">
        <v>65432</v>
      </c>
      <c r="CO72" s="38">
        <v>65432</v>
      </c>
      <c r="CP72" s="38">
        <v>65432</v>
      </c>
      <c r="CQ72" s="38">
        <v>65432</v>
      </c>
      <c r="CR72" s="38">
        <v>65432</v>
      </c>
      <c r="CS72" s="38">
        <v>65432</v>
      </c>
      <c r="CT72" s="38">
        <v>65432</v>
      </c>
      <c r="CU72" s="38">
        <v>65432</v>
      </c>
      <c r="CV72" s="38">
        <v>65432</v>
      </c>
      <c r="CW72" s="38">
        <v>65432</v>
      </c>
      <c r="CX72" s="48">
        <v>67988</v>
      </c>
      <c r="CY72" s="38">
        <v>67988</v>
      </c>
      <c r="CZ72" s="38">
        <v>67988</v>
      </c>
      <c r="DA72" s="38">
        <v>67988</v>
      </c>
      <c r="DB72" s="38">
        <v>67988</v>
      </c>
      <c r="DC72" s="38">
        <v>67988</v>
      </c>
      <c r="DD72" s="38">
        <v>67988</v>
      </c>
      <c r="DE72" s="38">
        <v>67988</v>
      </c>
      <c r="DF72" s="38">
        <v>67988</v>
      </c>
      <c r="DG72" s="38">
        <v>67988</v>
      </c>
      <c r="DH72" s="38">
        <v>67988</v>
      </c>
      <c r="DI72" s="38">
        <v>67988</v>
      </c>
      <c r="DJ72" s="38">
        <v>67988</v>
      </c>
      <c r="DK72" s="38">
        <v>67988</v>
      </c>
      <c r="DL72" s="38">
        <v>67988</v>
      </c>
      <c r="DM72" s="38">
        <v>67988</v>
      </c>
      <c r="DN72" s="38">
        <v>67988</v>
      </c>
      <c r="DO72" s="38">
        <v>67988</v>
      </c>
      <c r="DP72" s="38">
        <v>67988</v>
      </c>
      <c r="DQ72" s="38">
        <v>67988</v>
      </c>
      <c r="DR72" s="38">
        <v>67988</v>
      </c>
      <c r="DS72" s="38">
        <v>67988</v>
      </c>
      <c r="DT72" s="38">
        <v>67988</v>
      </c>
      <c r="DU72" s="38">
        <v>67988</v>
      </c>
      <c r="DV72" s="38">
        <v>67988</v>
      </c>
      <c r="DW72" s="38">
        <v>67988</v>
      </c>
      <c r="DX72" s="38">
        <v>67988</v>
      </c>
      <c r="DY72" s="38">
        <v>67988</v>
      </c>
      <c r="DZ72" s="38">
        <v>67988</v>
      </c>
      <c r="EA72" s="38">
        <v>67988</v>
      </c>
      <c r="EB72" s="38">
        <v>67988</v>
      </c>
      <c r="EC72" s="38">
        <v>67988</v>
      </c>
      <c r="ED72" s="38">
        <v>67988</v>
      </c>
      <c r="EE72" s="38">
        <v>67988</v>
      </c>
      <c r="EF72" s="38">
        <v>67988</v>
      </c>
      <c r="EG72" s="38">
        <v>67988</v>
      </c>
      <c r="EH72" s="38">
        <v>67988</v>
      </c>
      <c r="EI72" s="38">
        <v>67988</v>
      </c>
      <c r="EJ72" s="38">
        <v>67988</v>
      </c>
      <c r="EK72" s="38">
        <v>67988</v>
      </c>
      <c r="EL72" s="38">
        <v>67988</v>
      </c>
      <c r="EM72" s="38">
        <v>67988</v>
      </c>
      <c r="EN72" s="38">
        <v>67988</v>
      </c>
      <c r="EO72" s="38">
        <v>67988</v>
      </c>
      <c r="EP72" s="38">
        <v>67988</v>
      </c>
      <c r="EQ72" s="38">
        <v>67988</v>
      </c>
      <c r="ER72" s="38">
        <v>67988</v>
      </c>
      <c r="ES72" s="38">
        <v>67988</v>
      </c>
      <c r="ET72" s="38">
        <v>67988</v>
      </c>
      <c r="EU72" s="38">
        <v>67988</v>
      </c>
      <c r="EV72" s="38">
        <v>67988</v>
      </c>
      <c r="EW72" s="38">
        <v>67988</v>
      </c>
      <c r="EX72" s="38">
        <v>67988</v>
      </c>
      <c r="EY72" s="38">
        <v>67988</v>
      </c>
      <c r="EZ72" s="38">
        <v>67988</v>
      </c>
      <c r="FA72" s="38">
        <v>67988</v>
      </c>
      <c r="FB72" s="38">
        <v>67988</v>
      </c>
      <c r="FC72" s="38">
        <v>67988</v>
      </c>
      <c r="FD72" s="38">
        <v>67988</v>
      </c>
      <c r="FE72" s="38">
        <v>67988</v>
      </c>
      <c r="FF72" s="38">
        <v>67988</v>
      </c>
      <c r="FG72" s="38">
        <v>67988</v>
      </c>
      <c r="FH72" s="38">
        <v>67988</v>
      </c>
      <c r="FI72" s="38">
        <v>67988</v>
      </c>
      <c r="FJ72" s="38">
        <v>67988</v>
      </c>
      <c r="FK72" s="38">
        <v>67988</v>
      </c>
      <c r="FL72" s="38">
        <v>67988</v>
      </c>
      <c r="FM72" s="38">
        <v>67988</v>
      </c>
      <c r="FN72" s="38">
        <v>67988</v>
      </c>
      <c r="FO72" s="38">
        <v>67988</v>
      </c>
      <c r="FP72" s="38">
        <v>67988</v>
      </c>
      <c r="FQ72" s="38">
        <v>67988</v>
      </c>
      <c r="FR72" s="38">
        <v>67988</v>
      </c>
      <c r="FS72" s="38">
        <v>67988</v>
      </c>
      <c r="FT72" s="38">
        <v>67988</v>
      </c>
      <c r="FU72" s="38">
        <v>67988</v>
      </c>
      <c r="FV72" s="38">
        <v>67988</v>
      </c>
      <c r="FW72" s="95">
        <v>67988</v>
      </c>
    </row>
    <row r="73" spans="2:179" x14ac:dyDescent="0.3">
      <c r="B73" s="94">
        <v>13</v>
      </c>
      <c r="C73" s="48">
        <v>60408</v>
      </c>
      <c r="D73" s="38">
        <v>60408</v>
      </c>
      <c r="E73" s="38">
        <v>60408</v>
      </c>
      <c r="F73" s="38">
        <v>60408</v>
      </c>
      <c r="G73" s="38">
        <v>60408</v>
      </c>
      <c r="H73" s="48">
        <v>60861</v>
      </c>
      <c r="I73" s="38">
        <v>60861</v>
      </c>
      <c r="J73" s="38">
        <v>60861</v>
      </c>
      <c r="K73" s="38">
        <v>60861</v>
      </c>
      <c r="L73" s="38">
        <v>60861</v>
      </c>
      <c r="M73" s="38">
        <v>60861</v>
      </c>
      <c r="N73" s="38">
        <v>60861</v>
      </c>
      <c r="O73" s="38">
        <v>60861</v>
      </c>
      <c r="P73" s="38">
        <v>60861</v>
      </c>
      <c r="Q73" s="38">
        <v>60861</v>
      </c>
      <c r="R73" s="38">
        <v>60861</v>
      </c>
      <c r="S73" s="38">
        <v>60861</v>
      </c>
      <c r="T73" s="48">
        <v>61774</v>
      </c>
      <c r="U73" s="38">
        <v>61774</v>
      </c>
      <c r="V73" s="38">
        <v>61774</v>
      </c>
      <c r="W73" s="38">
        <v>61774</v>
      </c>
      <c r="X73" s="38">
        <v>61774</v>
      </c>
      <c r="Y73" s="38">
        <v>61774</v>
      </c>
      <c r="Z73" s="38">
        <v>61774</v>
      </c>
      <c r="AA73" s="38">
        <v>61774</v>
      </c>
      <c r="AB73" s="38">
        <v>61774</v>
      </c>
      <c r="AC73" s="38">
        <v>61774</v>
      </c>
      <c r="AD73" s="38">
        <v>61774</v>
      </c>
      <c r="AE73" s="38">
        <v>61774</v>
      </c>
      <c r="AF73" s="48">
        <v>62855</v>
      </c>
      <c r="AG73" s="38">
        <v>62855</v>
      </c>
      <c r="AH73" s="38">
        <v>62855</v>
      </c>
      <c r="AI73" s="38">
        <v>62855</v>
      </c>
      <c r="AJ73" s="38">
        <v>62855</v>
      </c>
      <c r="AK73" s="38">
        <v>62855</v>
      </c>
      <c r="AL73" s="38">
        <v>62855</v>
      </c>
      <c r="AM73" s="38">
        <v>62855</v>
      </c>
      <c r="AN73" s="38">
        <v>62855</v>
      </c>
      <c r="AO73" s="38">
        <v>62855</v>
      </c>
      <c r="AP73" s="38">
        <v>62855</v>
      </c>
      <c r="AQ73" s="38">
        <v>62855</v>
      </c>
      <c r="AR73" s="48">
        <v>64112</v>
      </c>
      <c r="AS73" s="38">
        <v>64112</v>
      </c>
      <c r="AT73" s="38">
        <v>64112</v>
      </c>
      <c r="AU73" s="38">
        <v>64112</v>
      </c>
      <c r="AV73" s="38">
        <v>64112</v>
      </c>
      <c r="AW73" s="38">
        <v>64112</v>
      </c>
      <c r="AX73" s="38">
        <v>64112</v>
      </c>
      <c r="AY73" s="38">
        <v>64112</v>
      </c>
      <c r="AZ73" s="38">
        <v>64112</v>
      </c>
      <c r="BA73" s="38">
        <v>64112</v>
      </c>
      <c r="BB73" s="48">
        <v>64753</v>
      </c>
      <c r="BC73" s="38">
        <v>64753</v>
      </c>
      <c r="BD73" s="38">
        <v>64753</v>
      </c>
      <c r="BE73" s="38">
        <v>64753</v>
      </c>
      <c r="BF73" s="38">
        <v>64753</v>
      </c>
      <c r="BG73" s="38">
        <v>64753</v>
      </c>
      <c r="BH73" s="38">
        <v>64753</v>
      </c>
      <c r="BI73" s="38">
        <v>64753</v>
      </c>
      <c r="BJ73" s="38">
        <v>64753</v>
      </c>
      <c r="BK73" s="38">
        <v>64753</v>
      </c>
      <c r="BL73" s="38">
        <v>64753</v>
      </c>
      <c r="BM73" s="38">
        <v>64753</v>
      </c>
      <c r="BN73" s="48">
        <v>65724</v>
      </c>
      <c r="BO73" s="38">
        <v>65724</v>
      </c>
      <c r="BP73" s="38">
        <v>65724</v>
      </c>
      <c r="BQ73" s="38">
        <v>65724</v>
      </c>
      <c r="BR73" s="38">
        <v>65724</v>
      </c>
      <c r="BS73" s="38">
        <v>65724</v>
      </c>
      <c r="BT73" s="38">
        <v>65724</v>
      </c>
      <c r="BU73" s="38">
        <v>65724</v>
      </c>
      <c r="BV73" s="38">
        <v>65724</v>
      </c>
      <c r="BW73" s="38">
        <v>65724</v>
      </c>
      <c r="BX73" s="38">
        <v>65724</v>
      </c>
      <c r="BY73" s="38">
        <v>65724</v>
      </c>
      <c r="BZ73" s="48">
        <v>66874</v>
      </c>
      <c r="CA73" s="38">
        <v>66874</v>
      </c>
      <c r="CB73" s="38">
        <v>66874</v>
      </c>
      <c r="CC73" s="38">
        <v>66874</v>
      </c>
      <c r="CD73" s="38">
        <v>66874</v>
      </c>
      <c r="CE73" s="38">
        <v>66874</v>
      </c>
      <c r="CF73" s="38">
        <v>66874</v>
      </c>
      <c r="CG73" s="38">
        <v>66874</v>
      </c>
      <c r="CH73" s="38">
        <v>66874</v>
      </c>
      <c r="CI73" s="38">
        <v>66874</v>
      </c>
      <c r="CJ73" s="38">
        <v>66874</v>
      </c>
      <c r="CK73" s="38">
        <v>66874</v>
      </c>
      <c r="CL73" s="48">
        <v>68211</v>
      </c>
      <c r="CM73" s="38">
        <v>68211</v>
      </c>
      <c r="CN73" s="38">
        <v>68211</v>
      </c>
      <c r="CO73" s="38">
        <v>68211</v>
      </c>
      <c r="CP73" s="38">
        <v>68211</v>
      </c>
      <c r="CQ73" s="38">
        <v>68211</v>
      </c>
      <c r="CR73" s="38">
        <v>68211</v>
      </c>
      <c r="CS73" s="38">
        <v>68211</v>
      </c>
      <c r="CT73" s="38">
        <v>68211</v>
      </c>
      <c r="CU73" s="38">
        <v>68211</v>
      </c>
      <c r="CV73" s="38">
        <v>68211</v>
      </c>
      <c r="CW73" s="38">
        <v>68211</v>
      </c>
      <c r="CX73" s="48">
        <v>71376</v>
      </c>
      <c r="CY73" s="38">
        <v>71376</v>
      </c>
      <c r="CZ73" s="38">
        <v>71376</v>
      </c>
      <c r="DA73" s="38">
        <v>71376</v>
      </c>
      <c r="DB73" s="38">
        <v>71376</v>
      </c>
      <c r="DC73" s="38">
        <v>71376</v>
      </c>
      <c r="DD73" s="38">
        <v>71376</v>
      </c>
      <c r="DE73" s="38">
        <v>71376</v>
      </c>
      <c r="DF73" s="38">
        <v>71376</v>
      </c>
      <c r="DG73" s="38">
        <v>71376</v>
      </c>
      <c r="DH73" s="38">
        <v>71376</v>
      </c>
      <c r="DI73" s="38">
        <v>71376</v>
      </c>
      <c r="DJ73" s="38">
        <v>71376</v>
      </c>
      <c r="DK73" s="38">
        <v>71376</v>
      </c>
      <c r="DL73" s="38">
        <v>71376</v>
      </c>
      <c r="DM73" s="38">
        <v>71376</v>
      </c>
      <c r="DN73" s="38">
        <v>71376</v>
      </c>
      <c r="DO73" s="38">
        <v>71376</v>
      </c>
      <c r="DP73" s="38">
        <v>71376</v>
      </c>
      <c r="DQ73" s="38">
        <v>71376</v>
      </c>
      <c r="DR73" s="38">
        <v>71376</v>
      </c>
      <c r="DS73" s="38">
        <v>71376</v>
      </c>
      <c r="DT73" s="38">
        <v>71376</v>
      </c>
      <c r="DU73" s="38">
        <v>71376</v>
      </c>
      <c r="DV73" s="38">
        <v>71376</v>
      </c>
      <c r="DW73" s="38">
        <v>71376</v>
      </c>
      <c r="DX73" s="38">
        <v>71376</v>
      </c>
      <c r="DY73" s="38">
        <v>71376</v>
      </c>
      <c r="DZ73" s="38">
        <v>71376</v>
      </c>
      <c r="EA73" s="38">
        <v>71376</v>
      </c>
      <c r="EB73" s="38">
        <v>71376</v>
      </c>
      <c r="EC73" s="38">
        <v>71376</v>
      </c>
      <c r="ED73" s="38">
        <v>71376</v>
      </c>
      <c r="EE73" s="38">
        <v>71376</v>
      </c>
      <c r="EF73" s="38">
        <v>71376</v>
      </c>
      <c r="EG73" s="38">
        <v>71376</v>
      </c>
      <c r="EH73" s="38">
        <v>71376</v>
      </c>
      <c r="EI73" s="38">
        <v>71376</v>
      </c>
      <c r="EJ73" s="38">
        <v>71376</v>
      </c>
      <c r="EK73" s="38">
        <v>71376</v>
      </c>
      <c r="EL73" s="38">
        <v>71376</v>
      </c>
      <c r="EM73" s="38">
        <v>71376</v>
      </c>
      <c r="EN73" s="38">
        <v>71376</v>
      </c>
      <c r="EO73" s="38">
        <v>71376</v>
      </c>
      <c r="EP73" s="38">
        <v>71376</v>
      </c>
      <c r="EQ73" s="38">
        <v>71376</v>
      </c>
      <c r="ER73" s="38">
        <v>71376</v>
      </c>
      <c r="ES73" s="38">
        <v>71376</v>
      </c>
      <c r="ET73" s="38">
        <v>71376</v>
      </c>
      <c r="EU73" s="38">
        <v>71376</v>
      </c>
      <c r="EV73" s="38">
        <v>71376</v>
      </c>
      <c r="EW73" s="38">
        <v>71376</v>
      </c>
      <c r="EX73" s="38">
        <v>71376</v>
      </c>
      <c r="EY73" s="38">
        <v>71376</v>
      </c>
      <c r="EZ73" s="38">
        <v>71376</v>
      </c>
      <c r="FA73" s="38">
        <v>71376</v>
      </c>
      <c r="FB73" s="38">
        <v>71376</v>
      </c>
      <c r="FC73" s="38">
        <v>71376</v>
      </c>
      <c r="FD73" s="38">
        <v>71376</v>
      </c>
      <c r="FE73" s="38">
        <v>71376</v>
      </c>
      <c r="FF73" s="38">
        <v>71376</v>
      </c>
      <c r="FG73" s="38">
        <v>71376</v>
      </c>
      <c r="FH73" s="38">
        <v>71376</v>
      </c>
      <c r="FI73" s="38">
        <v>71376</v>
      </c>
      <c r="FJ73" s="38">
        <v>71376</v>
      </c>
      <c r="FK73" s="38">
        <v>71376</v>
      </c>
      <c r="FL73" s="38">
        <v>71376</v>
      </c>
      <c r="FM73" s="38">
        <v>71376</v>
      </c>
      <c r="FN73" s="38">
        <v>71376</v>
      </c>
      <c r="FO73" s="38">
        <v>71376</v>
      </c>
      <c r="FP73" s="38">
        <v>71376</v>
      </c>
      <c r="FQ73" s="38">
        <v>71376</v>
      </c>
      <c r="FR73" s="38">
        <v>71376</v>
      </c>
      <c r="FS73" s="38">
        <v>71376</v>
      </c>
      <c r="FT73" s="38">
        <v>71376</v>
      </c>
      <c r="FU73" s="38">
        <v>71376</v>
      </c>
      <c r="FV73" s="38">
        <v>71376</v>
      </c>
      <c r="FW73" s="95">
        <v>71376</v>
      </c>
    </row>
    <row r="74" spans="2:179" x14ac:dyDescent="0.3">
      <c r="B74" s="94">
        <v>14</v>
      </c>
      <c r="C74" s="48">
        <v>62976</v>
      </c>
      <c r="D74" s="38">
        <v>62976</v>
      </c>
      <c r="E74" s="38">
        <v>62976</v>
      </c>
      <c r="F74" s="38">
        <v>62976</v>
      </c>
      <c r="G74" s="38">
        <v>62976</v>
      </c>
      <c r="H74" s="48">
        <v>63448</v>
      </c>
      <c r="I74" s="38">
        <v>63448</v>
      </c>
      <c r="J74" s="38">
        <v>63448</v>
      </c>
      <c r="K74" s="38">
        <v>63448</v>
      </c>
      <c r="L74" s="38">
        <v>63448</v>
      </c>
      <c r="M74" s="38">
        <v>63448</v>
      </c>
      <c r="N74" s="38">
        <v>63448</v>
      </c>
      <c r="O74" s="38">
        <v>63448</v>
      </c>
      <c r="P74" s="38">
        <v>63448</v>
      </c>
      <c r="Q74" s="38">
        <v>63448</v>
      </c>
      <c r="R74" s="38">
        <v>63448</v>
      </c>
      <c r="S74" s="38">
        <v>63448</v>
      </c>
      <c r="T74" s="48">
        <v>64400</v>
      </c>
      <c r="U74" s="38">
        <v>64400</v>
      </c>
      <c r="V74" s="38">
        <v>64400</v>
      </c>
      <c r="W74" s="38">
        <v>64400</v>
      </c>
      <c r="X74" s="38">
        <v>64400</v>
      </c>
      <c r="Y74" s="38">
        <v>64400</v>
      </c>
      <c r="Z74" s="38">
        <v>64400</v>
      </c>
      <c r="AA74" s="38">
        <v>64400</v>
      </c>
      <c r="AB74" s="38">
        <v>64400</v>
      </c>
      <c r="AC74" s="38">
        <v>64400</v>
      </c>
      <c r="AD74" s="38">
        <v>64400</v>
      </c>
      <c r="AE74" s="38">
        <v>64400</v>
      </c>
      <c r="AF74" s="48">
        <v>65527</v>
      </c>
      <c r="AG74" s="38">
        <v>65527</v>
      </c>
      <c r="AH74" s="38">
        <v>65527</v>
      </c>
      <c r="AI74" s="38">
        <v>65527</v>
      </c>
      <c r="AJ74" s="38">
        <v>65527</v>
      </c>
      <c r="AK74" s="38">
        <v>65527</v>
      </c>
      <c r="AL74" s="38">
        <v>65527</v>
      </c>
      <c r="AM74" s="38">
        <v>65527</v>
      </c>
      <c r="AN74" s="38">
        <v>65527</v>
      </c>
      <c r="AO74" s="38">
        <v>65527</v>
      </c>
      <c r="AP74" s="38">
        <v>65527</v>
      </c>
      <c r="AQ74" s="38">
        <v>65527</v>
      </c>
      <c r="AR74" s="48">
        <v>66838</v>
      </c>
      <c r="AS74" s="38">
        <v>66838</v>
      </c>
      <c r="AT74" s="38">
        <v>66838</v>
      </c>
      <c r="AU74" s="38">
        <v>66838</v>
      </c>
      <c r="AV74" s="38">
        <v>66838</v>
      </c>
      <c r="AW74" s="38">
        <v>66838</v>
      </c>
      <c r="AX74" s="38">
        <v>66838</v>
      </c>
      <c r="AY74" s="38">
        <v>66838</v>
      </c>
      <c r="AZ74" s="38">
        <v>66838</v>
      </c>
      <c r="BA74" s="38">
        <v>66838</v>
      </c>
      <c r="BB74" s="48">
        <v>67506</v>
      </c>
      <c r="BC74" s="38">
        <v>67506</v>
      </c>
      <c r="BD74" s="38">
        <v>67506</v>
      </c>
      <c r="BE74" s="38">
        <v>67506</v>
      </c>
      <c r="BF74" s="38">
        <v>67506</v>
      </c>
      <c r="BG74" s="38">
        <v>67506</v>
      </c>
      <c r="BH74" s="38">
        <v>67506</v>
      </c>
      <c r="BI74" s="38">
        <v>67506</v>
      </c>
      <c r="BJ74" s="38">
        <v>67506</v>
      </c>
      <c r="BK74" s="38">
        <v>67506</v>
      </c>
      <c r="BL74" s="38">
        <v>67506</v>
      </c>
      <c r="BM74" s="38">
        <v>67506</v>
      </c>
      <c r="BN74" s="48">
        <v>68519</v>
      </c>
      <c r="BO74" s="38">
        <v>68519</v>
      </c>
      <c r="BP74" s="38">
        <v>68519</v>
      </c>
      <c r="BQ74" s="38">
        <v>68519</v>
      </c>
      <c r="BR74" s="38">
        <v>68519</v>
      </c>
      <c r="BS74" s="38">
        <v>68519</v>
      </c>
      <c r="BT74" s="38">
        <v>68519</v>
      </c>
      <c r="BU74" s="38">
        <v>68519</v>
      </c>
      <c r="BV74" s="38">
        <v>68519</v>
      </c>
      <c r="BW74" s="38">
        <v>68519</v>
      </c>
      <c r="BX74" s="38">
        <v>68519</v>
      </c>
      <c r="BY74" s="38">
        <v>68519</v>
      </c>
      <c r="BZ74" s="48">
        <v>69718</v>
      </c>
      <c r="CA74" s="38">
        <v>69718</v>
      </c>
      <c r="CB74" s="38">
        <v>69718</v>
      </c>
      <c r="CC74" s="38">
        <v>69718</v>
      </c>
      <c r="CD74" s="38">
        <v>69718</v>
      </c>
      <c r="CE74" s="38">
        <v>69718</v>
      </c>
      <c r="CF74" s="38">
        <v>69718</v>
      </c>
      <c r="CG74" s="38">
        <v>69718</v>
      </c>
      <c r="CH74" s="38">
        <v>69718</v>
      </c>
      <c r="CI74" s="38">
        <v>69718</v>
      </c>
      <c r="CJ74" s="38">
        <v>69718</v>
      </c>
      <c r="CK74" s="38">
        <v>69718</v>
      </c>
      <c r="CL74" s="48">
        <v>71112</v>
      </c>
      <c r="CM74" s="38">
        <v>71112</v>
      </c>
      <c r="CN74" s="38">
        <v>71112</v>
      </c>
      <c r="CO74" s="38">
        <v>71112</v>
      </c>
      <c r="CP74" s="38">
        <v>71112</v>
      </c>
      <c r="CQ74" s="38">
        <v>71112</v>
      </c>
      <c r="CR74" s="38">
        <v>71112</v>
      </c>
      <c r="CS74" s="38">
        <v>71112</v>
      </c>
      <c r="CT74" s="38">
        <v>71112</v>
      </c>
      <c r="CU74" s="38">
        <v>71112</v>
      </c>
      <c r="CV74" s="38">
        <v>71112</v>
      </c>
      <c r="CW74" s="38">
        <v>71112</v>
      </c>
      <c r="CX74" s="48">
        <v>74935</v>
      </c>
      <c r="CY74" s="38">
        <v>74935</v>
      </c>
      <c r="CZ74" s="38">
        <v>74935</v>
      </c>
      <c r="DA74" s="38">
        <v>74935</v>
      </c>
      <c r="DB74" s="38">
        <v>74935</v>
      </c>
      <c r="DC74" s="38">
        <v>74935</v>
      </c>
      <c r="DD74" s="38">
        <v>74935</v>
      </c>
      <c r="DE74" s="38">
        <v>74935</v>
      </c>
      <c r="DF74" s="38">
        <v>74935</v>
      </c>
      <c r="DG74" s="38">
        <v>74935</v>
      </c>
      <c r="DH74" s="38">
        <v>74935</v>
      </c>
      <c r="DI74" s="38">
        <v>74935</v>
      </c>
      <c r="DJ74" s="38">
        <v>74935</v>
      </c>
      <c r="DK74" s="38">
        <v>74935</v>
      </c>
      <c r="DL74" s="38">
        <v>74935</v>
      </c>
      <c r="DM74" s="38">
        <v>74935</v>
      </c>
      <c r="DN74" s="38">
        <v>74935</v>
      </c>
      <c r="DO74" s="38">
        <v>74935</v>
      </c>
      <c r="DP74" s="38">
        <v>74935</v>
      </c>
      <c r="DQ74" s="38">
        <v>74935</v>
      </c>
      <c r="DR74" s="38">
        <v>74935</v>
      </c>
      <c r="DS74" s="38">
        <v>74935</v>
      </c>
      <c r="DT74" s="38">
        <v>74935</v>
      </c>
      <c r="DU74" s="38">
        <v>74935</v>
      </c>
      <c r="DV74" s="38">
        <v>74935</v>
      </c>
      <c r="DW74" s="38">
        <v>74935</v>
      </c>
      <c r="DX74" s="38">
        <v>74935</v>
      </c>
      <c r="DY74" s="38">
        <v>74935</v>
      </c>
      <c r="DZ74" s="38">
        <v>74935</v>
      </c>
      <c r="EA74" s="38">
        <v>74935</v>
      </c>
      <c r="EB74" s="38">
        <v>74935</v>
      </c>
      <c r="EC74" s="38">
        <v>74935</v>
      </c>
      <c r="ED74" s="38">
        <v>74935</v>
      </c>
      <c r="EE74" s="38">
        <v>74935</v>
      </c>
      <c r="EF74" s="38">
        <v>74935</v>
      </c>
      <c r="EG74" s="38">
        <v>74935</v>
      </c>
      <c r="EH74" s="38">
        <v>74935</v>
      </c>
      <c r="EI74" s="38">
        <v>74935</v>
      </c>
      <c r="EJ74" s="38">
        <v>74935</v>
      </c>
      <c r="EK74" s="38">
        <v>74935</v>
      </c>
      <c r="EL74" s="38">
        <v>74935</v>
      </c>
      <c r="EM74" s="38">
        <v>74935</v>
      </c>
      <c r="EN74" s="38">
        <v>74935</v>
      </c>
      <c r="EO74" s="38">
        <v>74935</v>
      </c>
      <c r="EP74" s="38">
        <v>74935</v>
      </c>
      <c r="EQ74" s="38">
        <v>74935</v>
      </c>
      <c r="ER74" s="38">
        <v>74935</v>
      </c>
      <c r="ES74" s="38">
        <v>74935</v>
      </c>
      <c r="ET74" s="38">
        <v>74935</v>
      </c>
      <c r="EU74" s="38">
        <v>74935</v>
      </c>
      <c r="EV74" s="38">
        <v>74935</v>
      </c>
      <c r="EW74" s="38">
        <v>74935</v>
      </c>
      <c r="EX74" s="38">
        <v>74935</v>
      </c>
      <c r="EY74" s="38">
        <v>74935</v>
      </c>
      <c r="EZ74" s="38">
        <v>74935</v>
      </c>
      <c r="FA74" s="38">
        <v>74935</v>
      </c>
      <c r="FB74" s="38">
        <v>74935</v>
      </c>
      <c r="FC74" s="38">
        <v>74935</v>
      </c>
      <c r="FD74" s="38">
        <v>74935</v>
      </c>
      <c r="FE74" s="38">
        <v>74935</v>
      </c>
      <c r="FF74" s="38">
        <v>74935</v>
      </c>
      <c r="FG74" s="38">
        <v>74935</v>
      </c>
      <c r="FH74" s="38">
        <v>74935</v>
      </c>
      <c r="FI74" s="38">
        <v>74935</v>
      </c>
      <c r="FJ74" s="38">
        <v>74935</v>
      </c>
      <c r="FK74" s="38">
        <v>74935</v>
      </c>
      <c r="FL74" s="38">
        <v>74935</v>
      </c>
      <c r="FM74" s="38">
        <v>74935</v>
      </c>
      <c r="FN74" s="38">
        <v>74935</v>
      </c>
      <c r="FO74" s="38">
        <v>74935</v>
      </c>
      <c r="FP74" s="38">
        <v>74935</v>
      </c>
      <c r="FQ74" s="38">
        <v>74935</v>
      </c>
      <c r="FR74" s="38">
        <v>74935</v>
      </c>
      <c r="FS74" s="38">
        <v>74935</v>
      </c>
      <c r="FT74" s="38">
        <v>74935</v>
      </c>
      <c r="FU74" s="38">
        <v>74935</v>
      </c>
      <c r="FV74" s="38">
        <v>74935</v>
      </c>
      <c r="FW74" s="95">
        <v>74935</v>
      </c>
    </row>
    <row r="75" spans="2:179" x14ac:dyDescent="0.3">
      <c r="B75" s="94">
        <v>15</v>
      </c>
      <c r="C75" s="48">
        <v>65653</v>
      </c>
      <c r="D75" s="38">
        <v>65653</v>
      </c>
      <c r="E75" s="38">
        <v>65653</v>
      </c>
      <c r="F75" s="38">
        <v>65653</v>
      </c>
      <c r="G75" s="38">
        <v>65653</v>
      </c>
      <c r="H75" s="48">
        <v>66145</v>
      </c>
      <c r="I75" s="38">
        <v>66145</v>
      </c>
      <c r="J75" s="38">
        <v>66145</v>
      </c>
      <c r="K75" s="38">
        <v>66145</v>
      </c>
      <c r="L75" s="38">
        <v>66145</v>
      </c>
      <c r="M75" s="38">
        <v>66145</v>
      </c>
      <c r="N75" s="38">
        <v>66145</v>
      </c>
      <c r="O75" s="38">
        <v>66145</v>
      </c>
      <c r="P75" s="38">
        <v>66145</v>
      </c>
      <c r="Q75" s="38">
        <v>66145</v>
      </c>
      <c r="R75" s="38">
        <v>66145</v>
      </c>
      <c r="S75" s="38">
        <v>66145</v>
      </c>
      <c r="T75" s="48">
        <v>67137</v>
      </c>
      <c r="U75" s="38">
        <v>67137</v>
      </c>
      <c r="V75" s="38">
        <v>67137</v>
      </c>
      <c r="W75" s="38">
        <v>67137</v>
      </c>
      <c r="X75" s="38">
        <v>67137</v>
      </c>
      <c r="Y75" s="38">
        <v>67137</v>
      </c>
      <c r="Z75" s="38">
        <v>67137</v>
      </c>
      <c r="AA75" s="38">
        <v>67137</v>
      </c>
      <c r="AB75" s="38">
        <v>67137</v>
      </c>
      <c r="AC75" s="38">
        <v>67137</v>
      </c>
      <c r="AD75" s="38">
        <v>67137</v>
      </c>
      <c r="AE75" s="38">
        <v>67137</v>
      </c>
      <c r="AF75" s="48">
        <v>68312</v>
      </c>
      <c r="AG75" s="38">
        <v>68312</v>
      </c>
      <c r="AH75" s="38">
        <v>68312</v>
      </c>
      <c r="AI75" s="38">
        <v>68312</v>
      </c>
      <c r="AJ75" s="38">
        <v>68312</v>
      </c>
      <c r="AK75" s="38">
        <v>68312</v>
      </c>
      <c r="AL75" s="38">
        <v>68312</v>
      </c>
      <c r="AM75" s="38">
        <v>68312</v>
      </c>
      <c r="AN75" s="38">
        <v>68312</v>
      </c>
      <c r="AO75" s="38">
        <v>68312</v>
      </c>
      <c r="AP75" s="38">
        <v>68312</v>
      </c>
      <c r="AQ75" s="38">
        <v>68312</v>
      </c>
      <c r="AR75" s="48">
        <v>69678</v>
      </c>
      <c r="AS75" s="38">
        <v>69678</v>
      </c>
      <c r="AT75" s="38">
        <v>69678</v>
      </c>
      <c r="AU75" s="38">
        <v>69678</v>
      </c>
      <c r="AV75" s="38">
        <v>69678</v>
      </c>
      <c r="AW75" s="38">
        <v>69678</v>
      </c>
      <c r="AX75" s="38">
        <v>69678</v>
      </c>
      <c r="AY75" s="38">
        <v>69678</v>
      </c>
      <c r="AZ75" s="38">
        <v>69678</v>
      </c>
      <c r="BA75" s="38">
        <v>69678</v>
      </c>
      <c r="BB75" s="48">
        <v>70375</v>
      </c>
      <c r="BC75" s="38">
        <v>70375</v>
      </c>
      <c r="BD75" s="38">
        <v>70375</v>
      </c>
      <c r="BE75" s="38">
        <v>70375</v>
      </c>
      <c r="BF75" s="38">
        <v>70375</v>
      </c>
      <c r="BG75" s="38">
        <v>70375</v>
      </c>
      <c r="BH75" s="38">
        <v>70375</v>
      </c>
      <c r="BI75" s="38">
        <v>70375</v>
      </c>
      <c r="BJ75" s="38">
        <v>70375</v>
      </c>
      <c r="BK75" s="38">
        <v>70375</v>
      </c>
      <c r="BL75" s="38">
        <v>70375</v>
      </c>
      <c r="BM75" s="38">
        <v>70375</v>
      </c>
      <c r="BN75" s="48">
        <v>71431</v>
      </c>
      <c r="BO75" s="38">
        <v>71431</v>
      </c>
      <c r="BP75" s="38">
        <v>71431</v>
      </c>
      <c r="BQ75" s="38">
        <v>71431</v>
      </c>
      <c r="BR75" s="38">
        <v>71431</v>
      </c>
      <c r="BS75" s="38">
        <v>71431</v>
      </c>
      <c r="BT75" s="38">
        <v>71431</v>
      </c>
      <c r="BU75" s="38">
        <v>71431</v>
      </c>
      <c r="BV75" s="38">
        <v>71431</v>
      </c>
      <c r="BW75" s="38">
        <v>71431</v>
      </c>
      <c r="BX75" s="38">
        <v>71431</v>
      </c>
      <c r="BY75" s="38">
        <v>71431</v>
      </c>
      <c r="BZ75" s="48">
        <v>72681</v>
      </c>
      <c r="CA75" s="38">
        <v>72681</v>
      </c>
      <c r="CB75" s="38">
        <v>72681</v>
      </c>
      <c r="CC75" s="38">
        <v>72681</v>
      </c>
      <c r="CD75" s="38">
        <v>72681</v>
      </c>
      <c r="CE75" s="38">
        <v>72681</v>
      </c>
      <c r="CF75" s="38">
        <v>72681</v>
      </c>
      <c r="CG75" s="38">
        <v>72681</v>
      </c>
      <c r="CH75" s="38">
        <v>72681</v>
      </c>
      <c r="CI75" s="38">
        <v>72681</v>
      </c>
      <c r="CJ75" s="38">
        <v>72681</v>
      </c>
      <c r="CK75" s="38">
        <v>72681</v>
      </c>
      <c r="CL75" s="48">
        <v>74135</v>
      </c>
      <c r="CM75" s="38">
        <v>74135</v>
      </c>
      <c r="CN75" s="38">
        <v>74135</v>
      </c>
      <c r="CO75" s="38">
        <v>74135</v>
      </c>
      <c r="CP75" s="38">
        <v>74135</v>
      </c>
      <c r="CQ75" s="38">
        <v>74135</v>
      </c>
      <c r="CR75" s="38">
        <v>74135</v>
      </c>
      <c r="CS75" s="38">
        <v>74135</v>
      </c>
      <c r="CT75" s="38">
        <v>74135</v>
      </c>
      <c r="CU75" s="38">
        <v>74135</v>
      </c>
      <c r="CV75" s="38">
        <v>74135</v>
      </c>
      <c r="CW75" s="38">
        <v>74135</v>
      </c>
      <c r="CX75" s="48">
        <v>78665</v>
      </c>
      <c r="CY75" s="38">
        <v>78665</v>
      </c>
      <c r="CZ75" s="38">
        <v>78665</v>
      </c>
      <c r="DA75" s="38">
        <v>78665</v>
      </c>
      <c r="DB75" s="38">
        <v>78665</v>
      </c>
      <c r="DC75" s="38">
        <v>78665</v>
      </c>
      <c r="DD75" s="38">
        <v>78665</v>
      </c>
      <c r="DE75" s="38">
        <v>78665</v>
      </c>
      <c r="DF75" s="38">
        <v>78665</v>
      </c>
      <c r="DG75" s="38">
        <v>78665</v>
      </c>
      <c r="DH75" s="38">
        <v>78665</v>
      </c>
      <c r="DI75" s="38">
        <v>78665</v>
      </c>
      <c r="DJ75" s="38">
        <v>78665</v>
      </c>
      <c r="DK75" s="38">
        <v>78665</v>
      </c>
      <c r="DL75" s="38">
        <v>78665</v>
      </c>
      <c r="DM75" s="38">
        <v>78665</v>
      </c>
      <c r="DN75" s="38">
        <v>78665</v>
      </c>
      <c r="DO75" s="38">
        <v>78665</v>
      </c>
      <c r="DP75" s="38">
        <v>78665</v>
      </c>
      <c r="DQ75" s="38">
        <v>78665</v>
      </c>
      <c r="DR75" s="38">
        <v>78665</v>
      </c>
      <c r="DS75" s="38">
        <v>78665</v>
      </c>
      <c r="DT75" s="38">
        <v>78665</v>
      </c>
      <c r="DU75" s="38">
        <v>78665</v>
      </c>
      <c r="DV75" s="38">
        <v>78665</v>
      </c>
      <c r="DW75" s="38">
        <v>78665</v>
      </c>
      <c r="DX75" s="38">
        <v>78665</v>
      </c>
      <c r="DY75" s="38">
        <v>78665</v>
      </c>
      <c r="DZ75" s="38">
        <v>78665</v>
      </c>
      <c r="EA75" s="38">
        <v>78665</v>
      </c>
      <c r="EB75" s="38">
        <v>78665</v>
      </c>
      <c r="EC75" s="38">
        <v>78665</v>
      </c>
      <c r="ED75" s="38">
        <v>78665</v>
      </c>
      <c r="EE75" s="38">
        <v>78665</v>
      </c>
      <c r="EF75" s="38">
        <v>78665</v>
      </c>
      <c r="EG75" s="38">
        <v>78665</v>
      </c>
      <c r="EH75" s="38">
        <v>78665</v>
      </c>
      <c r="EI75" s="38">
        <v>78665</v>
      </c>
      <c r="EJ75" s="38">
        <v>78665</v>
      </c>
      <c r="EK75" s="38">
        <v>78665</v>
      </c>
      <c r="EL75" s="38">
        <v>78665</v>
      </c>
      <c r="EM75" s="38">
        <v>78665</v>
      </c>
      <c r="EN75" s="38">
        <v>78665</v>
      </c>
      <c r="EO75" s="38">
        <v>78665</v>
      </c>
      <c r="EP75" s="38">
        <v>78665</v>
      </c>
      <c r="EQ75" s="38">
        <v>78665</v>
      </c>
      <c r="ER75" s="38">
        <v>78665</v>
      </c>
      <c r="ES75" s="38">
        <v>78665</v>
      </c>
      <c r="ET75" s="38">
        <v>78665</v>
      </c>
      <c r="EU75" s="38">
        <v>78665</v>
      </c>
      <c r="EV75" s="38">
        <v>78665</v>
      </c>
      <c r="EW75" s="38">
        <v>78665</v>
      </c>
      <c r="EX75" s="38">
        <v>78665</v>
      </c>
      <c r="EY75" s="38">
        <v>78665</v>
      </c>
      <c r="EZ75" s="38">
        <v>78665</v>
      </c>
      <c r="FA75" s="38">
        <v>78665</v>
      </c>
      <c r="FB75" s="38">
        <v>78665</v>
      </c>
      <c r="FC75" s="38">
        <v>78665</v>
      </c>
      <c r="FD75" s="38">
        <v>78665</v>
      </c>
      <c r="FE75" s="38">
        <v>78665</v>
      </c>
      <c r="FF75" s="38">
        <v>78665</v>
      </c>
      <c r="FG75" s="38">
        <v>78665</v>
      </c>
      <c r="FH75" s="38">
        <v>78665</v>
      </c>
      <c r="FI75" s="38">
        <v>78665</v>
      </c>
      <c r="FJ75" s="38">
        <v>78665</v>
      </c>
      <c r="FK75" s="38">
        <v>78665</v>
      </c>
      <c r="FL75" s="38">
        <v>78665</v>
      </c>
      <c r="FM75" s="38">
        <v>78665</v>
      </c>
      <c r="FN75" s="38">
        <v>78665</v>
      </c>
      <c r="FO75" s="38">
        <v>78665</v>
      </c>
      <c r="FP75" s="38">
        <v>78665</v>
      </c>
      <c r="FQ75" s="38">
        <v>78665</v>
      </c>
      <c r="FR75" s="38">
        <v>78665</v>
      </c>
      <c r="FS75" s="38">
        <v>78665</v>
      </c>
      <c r="FT75" s="38">
        <v>78665</v>
      </c>
      <c r="FU75" s="38">
        <v>78665</v>
      </c>
      <c r="FV75" s="38">
        <v>78665</v>
      </c>
      <c r="FW75" s="95">
        <v>78665</v>
      </c>
    </row>
    <row r="76" spans="2:179" x14ac:dyDescent="0.3">
      <c r="B76" s="94">
        <v>16</v>
      </c>
      <c r="C76" s="48">
        <v>68444</v>
      </c>
      <c r="D76" s="38">
        <v>68444</v>
      </c>
      <c r="E76" s="38">
        <v>68444</v>
      </c>
      <c r="F76" s="38">
        <v>68444</v>
      </c>
      <c r="G76" s="38">
        <v>68444</v>
      </c>
      <c r="H76" s="48">
        <v>68957</v>
      </c>
      <c r="I76" s="38">
        <v>68957</v>
      </c>
      <c r="J76" s="38">
        <v>68957</v>
      </c>
      <c r="K76" s="38">
        <v>68957</v>
      </c>
      <c r="L76" s="38">
        <v>68957</v>
      </c>
      <c r="M76" s="38">
        <v>68957</v>
      </c>
      <c r="N76" s="38">
        <v>68957</v>
      </c>
      <c r="O76" s="38">
        <v>68957</v>
      </c>
      <c r="P76" s="38">
        <v>68957</v>
      </c>
      <c r="Q76" s="38">
        <v>68957</v>
      </c>
      <c r="R76" s="38">
        <v>68957</v>
      </c>
      <c r="S76" s="38">
        <v>68957</v>
      </c>
      <c r="T76" s="48">
        <v>69991</v>
      </c>
      <c r="U76" s="38">
        <v>69991</v>
      </c>
      <c r="V76" s="38">
        <v>69991</v>
      </c>
      <c r="W76" s="38">
        <v>69991</v>
      </c>
      <c r="X76" s="38">
        <v>69991</v>
      </c>
      <c r="Y76" s="38">
        <v>69991</v>
      </c>
      <c r="Z76" s="38">
        <v>69991</v>
      </c>
      <c r="AA76" s="38">
        <v>69991</v>
      </c>
      <c r="AB76" s="38">
        <v>69991</v>
      </c>
      <c r="AC76" s="38">
        <v>69991</v>
      </c>
      <c r="AD76" s="38">
        <v>69991</v>
      </c>
      <c r="AE76" s="38">
        <v>69991</v>
      </c>
      <c r="AF76" s="48">
        <v>71216</v>
      </c>
      <c r="AG76" s="38">
        <v>71216</v>
      </c>
      <c r="AH76" s="38">
        <v>71216</v>
      </c>
      <c r="AI76" s="38">
        <v>71216</v>
      </c>
      <c r="AJ76" s="38">
        <v>71216</v>
      </c>
      <c r="AK76" s="38">
        <v>71216</v>
      </c>
      <c r="AL76" s="38">
        <v>71216</v>
      </c>
      <c r="AM76" s="38">
        <v>71216</v>
      </c>
      <c r="AN76" s="38">
        <v>71216</v>
      </c>
      <c r="AO76" s="38">
        <v>71216</v>
      </c>
      <c r="AP76" s="38">
        <v>71216</v>
      </c>
      <c r="AQ76" s="38">
        <v>71216</v>
      </c>
      <c r="AR76" s="48">
        <v>72640</v>
      </c>
      <c r="AS76" s="38">
        <v>72640</v>
      </c>
      <c r="AT76" s="38">
        <v>72640</v>
      </c>
      <c r="AU76" s="38">
        <v>72640</v>
      </c>
      <c r="AV76" s="38">
        <v>72640</v>
      </c>
      <c r="AW76" s="38">
        <v>72640</v>
      </c>
      <c r="AX76" s="38">
        <v>72640</v>
      </c>
      <c r="AY76" s="38">
        <v>72640</v>
      </c>
      <c r="AZ76" s="38">
        <v>72640</v>
      </c>
      <c r="BA76" s="38">
        <v>72640</v>
      </c>
      <c r="BB76" s="48">
        <v>73366</v>
      </c>
      <c r="BC76" s="38">
        <v>73366</v>
      </c>
      <c r="BD76" s="38">
        <v>73366</v>
      </c>
      <c r="BE76" s="38">
        <v>73366</v>
      </c>
      <c r="BF76" s="38">
        <v>73366</v>
      </c>
      <c r="BG76" s="38">
        <v>73366</v>
      </c>
      <c r="BH76" s="38">
        <v>73366</v>
      </c>
      <c r="BI76" s="38">
        <v>73366</v>
      </c>
      <c r="BJ76" s="38">
        <v>73366</v>
      </c>
      <c r="BK76" s="38">
        <v>73366</v>
      </c>
      <c r="BL76" s="38">
        <v>73366</v>
      </c>
      <c r="BM76" s="38">
        <v>73366</v>
      </c>
      <c r="BN76" s="48">
        <v>74466</v>
      </c>
      <c r="BO76" s="38">
        <v>74466</v>
      </c>
      <c r="BP76" s="38">
        <v>74466</v>
      </c>
      <c r="BQ76" s="38">
        <v>74466</v>
      </c>
      <c r="BR76" s="38">
        <v>74466</v>
      </c>
      <c r="BS76" s="38">
        <v>74466</v>
      </c>
      <c r="BT76" s="38">
        <v>74466</v>
      </c>
      <c r="BU76" s="38">
        <v>74466</v>
      </c>
      <c r="BV76" s="38">
        <v>74466</v>
      </c>
      <c r="BW76" s="38">
        <v>74466</v>
      </c>
      <c r="BX76" s="38">
        <v>74466</v>
      </c>
      <c r="BY76" s="38">
        <v>74466</v>
      </c>
      <c r="BZ76" s="48">
        <v>75769</v>
      </c>
      <c r="CA76" s="38">
        <v>75769</v>
      </c>
      <c r="CB76" s="38">
        <v>75769</v>
      </c>
      <c r="CC76" s="38">
        <v>75769</v>
      </c>
      <c r="CD76" s="38">
        <v>75769</v>
      </c>
      <c r="CE76" s="38">
        <v>75769</v>
      </c>
      <c r="CF76" s="38">
        <v>75769</v>
      </c>
      <c r="CG76" s="38">
        <v>75769</v>
      </c>
      <c r="CH76" s="38">
        <v>75769</v>
      </c>
      <c r="CI76" s="38">
        <v>75769</v>
      </c>
      <c r="CJ76" s="38">
        <v>75769</v>
      </c>
      <c r="CK76" s="38">
        <v>75769</v>
      </c>
      <c r="CL76" s="48">
        <v>77284</v>
      </c>
      <c r="CM76" s="38">
        <v>77284</v>
      </c>
      <c r="CN76" s="38">
        <v>77284</v>
      </c>
      <c r="CO76" s="38">
        <v>77284</v>
      </c>
      <c r="CP76" s="38">
        <v>77284</v>
      </c>
      <c r="CQ76" s="38">
        <v>77284</v>
      </c>
      <c r="CR76" s="38">
        <v>77284</v>
      </c>
      <c r="CS76" s="38">
        <v>77284</v>
      </c>
      <c r="CT76" s="38">
        <v>77284</v>
      </c>
      <c r="CU76" s="38">
        <v>77284</v>
      </c>
      <c r="CV76" s="38">
        <v>77284</v>
      </c>
      <c r="CW76" s="38">
        <v>77284</v>
      </c>
      <c r="CX76" s="48">
        <v>82591</v>
      </c>
      <c r="CY76" s="38">
        <v>82591</v>
      </c>
      <c r="CZ76" s="38">
        <v>82591</v>
      </c>
      <c r="DA76" s="38">
        <v>82591</v>
      </c>
      <c r="DB76" s="38">
        <v>82591</v>
      </c>
      <c r="DC76" s="38">
        <v>82591</v>
      </c>
      <c r="DD76" s="38">
        <v>82591</v>
      </c>
      <c r="DE76" s="38">
        <v>82591</v>
      </c>
      <c r="DF76" s="38">
        <v>82591</v>
      </c>
      <c r="DG76" s="38">
        <v>82591</v>
      </c>
      <c r="DH76" s="38">
        <v>82591</v>
      </c>
      <c r="DI76" s="38">
        <v>82591</v>
      </c>
      <c r="DJ76" s="38">
        <v>82591</v>
      </c>
      <c r="DK76" s="38">
        <v>82591</v>
      </c>
      <c r="DL76" s="38">
        <v>82591</v>
      </c>
      <c r="DM76" s="38">
        <v>82591</v>
      </c>
      <c r="DN76" s="38">
        <v>82591</v>
      </c>
      <c r="DO76" s="38">
        <v>82591</v>
      </c>
      <c r="DP76" s="38">
        <v>82591</v>
      </c>
      <c r="DQ76" s="38">
        <v>82591</v>
      </c>
      <c r="DR76" s="38">
        <v>82591</v>
      </c>
      <c r="DS76" s="38">
        <v>82591</v>
      </c>
      <c r="DT76" s="38">
        <v>82591</v>
      </c>
      <c r="DU76" s="38">
        <v>82591</v>
      </c>
      <c r="DV76" s="38">
        <v>82591</v>
      </c>
      <c r="DW76" s="38">
        <v>82591</v>
      </c>
      <c r="DX76" s="38">
        <v>82591</v>
      </c>
      <c r="DY76" s="38">
        <v>82591</v>
      </c>
      <c r="DZ76" s="38">
        <v>82591</v>
      </c>
      <c r="EA76" s="38">
        <v>82591</v>
      </c>
      <c r="EB76" s="38">
        <v>82591</v>
      </c>
      <c r="EC76" s="38">
        <v>82591</v>
      </c>
      <c r="ED76" s="38">
        <v>82591</v>
      </c>
      <c r="EE76" s="38">
        <v>82591</v>
      </c>
      <c r="EF76" s="38">
        <v>82591</v>
      </c>
      <c r="EG76" s="38">
        <v>82591</v>
      </c>
      <c r="EH76" s="38">
        <v>82591</v>
      </c>
      <c r="EI76" s="38">
        <v>82591</v>
      </c>
      <c r="EJ76" s="38">
        <v>82591</v>
      </c>
      <c r="EK76" s="38">
        <v>82591</v>
      </c>
      <c r="EL76" s="38">
        <v>82591</v>
      </c>
      <c r="EM76" s="38">
        <v>82591</v>
      </c>
      <c r="EN76" s="38">
        <v>82591</v>
      </c>
      <c r="EO76" s="38">
        <v>82591</v>
      </c>
      <c r="EP76" s="38">
        <v>82591</v>
      </c>
      <c r="EQ76" s="38">
        <v>82591</v>
      </c>
      <c r="ER76" s="38">
        <v>82591</v>
      </c>
      <c r="ES76" s="38">
        <v>82591</v>
      </c>
      <c r="ET76" s="38">
        <v>82591</v>
      </c>
      <c r="EU76" s="38">
        <v>82591</v>
      </c>
      <c r="EV76" s="38">
        <v>82591</v>
      </c>
      <c r="EW76" s="38">
        <v>82591</v>
      </c>
      <c r="EX76" s="38">
        <v>82591</v>
      </c>
      <c r="EY76" s="38">
        <v>82591</v>
      </c>
      <c r="EZ76" s="38">
        <v>82591</v>
      </c>
      <c r="FA76" s="38">
        <v>82591</v>
      </c>
      <c r="FB76" s="38">
        <v>82591</v>
      </c>
      <c r="FC76" s="38">
        <v>82591</v>
      </c>
      <c r="FD76" s="38">
        <v>82591</v>
      </c>
      <c r="FE76" s="38">
        <v>82591</v>
      </c>
      <c r="FF76" s="38">
        <v>82591</v>
      </c>
      <c r="FG76" s="38">
        <v>82591</v>
      </c>
      <c r="FH76" s="38">
        <v>82591</v>
      </c>
      <c r="FI76" s="38">
        <v>82591</v>
      </c>
      <c r="FJ76" s="38">
        <v>82591</v>
      </c>
      <c r="FK76" s="38">
        <v>82591</v>
      </c>
      <c r="FL76" s="38">
        <v>82591</v>
      </c>
      <c r="FM76" s="38">
        <v>82591</v>
      </c>
      <c r="FN76" s="38">
        <v>82591</v>
      </c>
      <c r="FO76" s="38">
        <v>82591</v>
      </c>
      <c r="FP76" s="38">
        <v>82591</v>
      </c>
      <c r="FQ76" s="38">
        <v>82591</v>
      </c>
      <c r="FR76" s="38">
        <v>82591</v>
      </c>
      <c r="FS76" s="38">
        <v>82591</v>
      </c>
      <c r="FT76" s="38">
        <v>82591</v>
      </c>
      <c r="FU76" s="38">
        <v>82591</v>
      </c>
      <c r="FV76" s="38">
        <v>82591</v>
      </c>
      <c r="FW76" s="95">
        <v>82591</v>
      </c>
    </row>
    <row r="77" spans="2:179" x14ac:dyDescent="0.3">
      <c r="B77" s="94">
        <v>17</v>
      </c>
      <c r="C77" s="48">
        <v>71354</v>
      </c>
      <c r="D77" s="38">
        <v>71354</v>
      </c>
      <c r="E77" s="38">
        <v>71354</v>
      </c>
      <c r="F77" s="38">
        <v>71354</v>
      </c>
      <c r="G77" s="38">
        <v>71354</v>
      </c>
      <c r="H77" s="48">
        <v>71889</v>
      </c>
      <c r="I77" s="38">
        <v>71889</v>
      </c>
      <c r="J77" s="38">
        <v>71889</v>
      </c>
      <c r="K77" s="38">
        <v>71889</v>
      </c>
      <c r="L77" s="38">
        <v>71889</v>
      </c>
      <c r="M77" s="38">
        <v>71889</v>
      </c>
      <c r="N77" s="38">
        <v>71889</v>
      </c>
      <c r="O77" s="38">
        <v>71889</v>
      </c>
      <c r="P77" s="38">
        <v>71889</v>
      </c>
      <c r="Q77" s="38">
        <v>71889</v>
      </c>
      <c r="R77" s="38">
        <v>71889</v>
      </c>
      <c r="S77" s="38">
        <v>71889</v>
      </c>
      <c r="T77" s="48">
        <v>72967</v>
      </c>
      <c r="U77" s="38">
        <v>72967</v>
      </c>
      <c r="V77" s="38">
        <v>72967</v>
      </c>
      <c r="W77" s="38">
        <v>72967</v>
      </c>
      <c r="X77" s="38">
        <v>72967</v>
      </c>
      <c r="Y77" s="38">
        <v>72967</v>
      </c>
      <c r="Z77" s="38">
        <v>72967</v>
      </c>
      <c r="AA77" s="38">
        <v>72967</v>
      </c>
      <c r="AB77" s="38">
        <v>72967</v>
      </c>
      <c r="AC77" s="38">
        <v>72967</v>
      </c>
      <c r="AD77" s="38">
        <v>72967</v>
      </c>
      <c r="AE77" s="38">
        <v>72967</v>
      </c>
      <c r="AF77" s="48">
        <v>74244</v>
      </c>
      <c r="AG77" s="38">
        <v>74244</v>
      </c>
      <c r="AH77" s="38">
        <v>74244</v>
      </c>
      <c r="AI77" s="38">
        <v>74244</v>
      </c>
      <c r="AJ77" s="38">
        <v>74244</v>
      </c>
      <c r="AK77" s="38">
        <v>74244</v>
      </c>
      <c r="AL77" s="38">
        <v>74244</v>
      </c>
      <c r="AM77" s="38">
        <v>74244</v>
      </c>
      <c r="AN77" s="38">
        <v>74244</v>
      </c>
      <c r="AO77" s="38">
        <v>74244</v>
      </c>
      <c r="AP77" s="38">
        <v>74244</v>
      </c>
      <c r="AQ77" s="38">
        <v>74244</v>
      </c>
      <c r="AR77" s="48">
        <v>75729</v>
      </c>
      <c r="AS77" s="38">
        <v>75729</v>
      </c>
      <c r="AT77" s="38">
        <v>75729</v>
      </c>
      <c r="AU77" s="38">
        <v>75729</v>
      </c>
      <c r="AV77" s="38">
        <v>75729</v>
      </c>
      <c r="AW77" s="38">
        <v>75729</v>
      </c>
      <c r="AX77" s="38">
        <v>75729</v>
      </c>
      <c r="AY77" s="38">
        <v>75729</v>
      </c>
      <c r="AZ77" s="38">
        <v>75729</v>
      </c>
      <c r="BA77" s="38">
        <v>75729</v>
      </c>
      <c r="BB77" s="48">
        <v>76486</v>
      </c>
      <c r="BC77" s="38">
        <v>76486</v>
      </c>
      <c r="BD77" s="38">
        <v>76486</v>
      </c>
      <c r="BE77" s="38">
        <v>76486</v>
      </c>
      <c r="BF77" s="38">
        <v>76486</v>
      </c>
      <c r="BG77" s="38">
        <v>76486</v>
      </c>
      <c r="BH77" s="38">
        <v>76486</v>
      </c>
      <c r="BI77" s="38">
        <v>76486</v>
      </c>
      <c r="BJ77" s="38">
        <v>76486</v>
      </c>
      <c r="BK77" s="38">
        <v>76486</v>
      </c>
      <c r="BL77" s="38">
        <v>76486</v>
      </c>
      <c r="BM77" s="38">
        <v>76486</v>
      </c>
      <c r="BN77" s="48">
        <v>77633</v>
      </c>
      <c r="BO77" s="38">
        <v>77633</v>
      </c>
      <c r="BP77" s="38">
        <v>77633</v>
      </c>
      <c r="BQ77" s="38">
        <v>77633</v>
      </c>
      <c r="BR77" s="38">
        <v>77633</v>
      </c>
      <c r="BS77" s="38">
        <v>77633</v>
      </c>
      <c r="BT77" s="38">
        <v>77633</v>
      </c>
      <c r="BU77" s="38">
        <v>77633</v>
      </c>
      <c r="BV77" s="38">
        <v>77633</v>
      </c>
      <c r="BW77" s="38">
        <v>77633</v>
      </c>
      <c r="BX77" s="38">
        <v>77633</v>
      </c>
      <c r="BY77" s="38">
        <v>77633</v>
      </c>
      <c r="BZ77" s="48">
        <v>78992</v>
      </c>
      <c r="CA77" s="38">
        <v>78992</v>
      </c>
      <c r="CB77" s="38">
        <v>78992</v>
      </c>
      <c r="CC77" s="38">
        <v>78992</v>
      </c>
      <c r="CD77" s="38">
        <v>78992</v>
      </c>
      <c r="CE77" s="38">
        <v>78992</v>
      </c>
      <c r="CF77" s="38">
        <v>78992</v>
      </c>
      <c r="CG77" s="38">
        <v>78992</v>
      </c>
      <c r="CH77" s="38">
        <v>78992</v>
      </c>
      <c r="CI77" s="38">
        <v>78992</v>
      </c>
      <c r="CJ77" s="38">
        <v>78992</v>
      </c>
      <c r="CK77" s="38">
        <v>78992</v>
      </c>
      <c r="CL77" s="48">
        <v>80572</v>
      </c>
      <c r="CM77" s="38">
        <v>80572</v>
      </c>
      <c r="CN77" s="38">
        <v>80572</v>
      </c>
      <c r="CO77" s="38">
        <v>80572</v>
      </c>
      <c r="CP77" s="38">
        <v>80572</v>
      </c>
      <c r="CQ77" s="38">
        <v>80572</v>
      </c>
      <c r="CR77" s="38">
        <v>80572</v>
      </c>
      <c r="CS77" s="38">
        <v>80572</v>
      </c>
      <c r="CT77" s="38">
        <v>80572</v>
      </c>
      <c r="CU77" s="38">
        <v>80572</v>
      </c>
      <c r="CV77" s="38">
        <v>80572</v>
      </c>
      <c r="CW77" s="38">
        <v>80572</v>
      </c>
      <c r="CX77" s="48">
        <v>86713</v>
      </c>
      <c r="CY77" s="38">
        <v>86713</v>
      </c>
      <c r="CZ77" s="38">
        <v>86713</v>
      </c>
      <c r="DA77" s="38">
        <v>86713</v>
      </c>
      <c r="DB77" s="38">
        <v>86713</v>
      </c>
      <c r="DC77" s="38">
        <v>86713</v>
      </c>
      <c r="DD77" s="38">
        <v>86713</v>
      </c>
      <c r="DE77" s="38">
        <v>86713</v>
      </c>
      <c r="DF77" s="38">
        <v>86713</v>
      </c>
      <c r="DG77" s="38">
        <v>86713</v>
      </c>
      <c r="DH77" s="38">
        <v>86713</v>
      </c>
      <c r="DI77" s="38">
        <v>86713</v>
      </c>
      <c r="DJ77" s="38">
        <v>86713</v>
      </c>
      <c r="DK77" s="38">
        <v>86713</v>
      </c>
      <c r="DL77" s="38">
        <v>86713</v>
      </c>
      <c r="DM77" s="38">
        <v>86713</v>
      </c>
      <c r="DN77" s="38">
        <v>86713</v>
      </c>
      <c r="DO77" s="38">
        <v>86713</v>
      </c>
      <c r="DP77" s="38">
        <v>86713</v>
      </c>
      <c r="DQ77" s="38">
        <v>86713</v>
      </c>
      <c r="DR77" s="38">
        <v>86713</v>
      </c>
      <c r="DS77" s="38">
        <v>86713</v>
      </c>
      <c r="DT77" s="38">
        <v>86713</v>
      </c>
      <c r="DU77" s="38">
        <v>86713</v>
      </c>
      <c r="DV77" s="38">
        <v>86713</v>
      </c>
      <c r="DW77" s="38">
        <v>86713</v>
      </c>
      <c r="DX77" s="38">
        <v>86713</v>
      </c>
      <c r="DY77" s="38">
        <v>86713</v>
      </c>
      <c r="DZ77" s="38">
        <v>86713</v>
      </c>
      <c r="EA77" s="38">
        <v>86713</v>
      </c>
      <c r="EB77" s="38">
        <v>86713</v>
      </c>
      <c r="EC77" s="38">
        <v>86713</v>
      </c>
      <c r="ED77" s="38">
        <v>86713</v>
      </c>
      <c r="EE77" s="38">
        <v>86713</v>
      </c>
      <c r="EF77" s="38">
        <v>86713</v>
      </c>
      <c r="EG77" s="38">
        <v>86713</v>
      </c>
      <c r="EH77" s="38">
        <v>86713</v>
      </c>
      <c r="EI77" s="38">
        <v>86713</v>
      </c>
      <c r="EJ77" s="38">
        <v>86713</v>
      </c>
      <c r="EK77" s="38">
        <v>86713</v>
      </c>
      <c r="EL77" s="38">
        <v>86713</v>
      </c>
      <c r="EM77" s="38">
        <v>86713</v>
      </c>
      <c r="EN77" s="38">
        <v>86713</v>
      </c>
      <c r="EO77" s="38">
        <v>86713</v>
      </c>
      <c r="EP77" s="38">
        <v>86713</v>
      </c>
      <c r="EQ77" s="38">
        <v>86713</v>
      </c>
      <c r="ER77" s="38">
        <v>86713</v>
      </c>
      <c r="ES77" s="38">
        <v>86713</v>
      </c>
      <c r="ET77" s="38">
        <v>86713</v>
      </c>
      <c r="EU77" s="38">
        <v>86713</v>
      </c>
      <c r="EV77" s="38">
        <v>86713</v>
      </c>
      <c r="EW77" s="38">
        <v>86713</v>
      </c>
      <c r="EX77" s="38">
        <v>86713</v>
      </c>
      <c r="EY77" s="38">
        <v>86713</v>
      </c>
      <c r="EZ77" s="38">
        <v>86713</v>
      </c>
      <c r="FA77" s="38">
        <v>86713</v>
      </c>
      <c r="FB77" s="38">
        <v>86713</v>
      </c>
      <c r="FC77" s="38">
        <v>86713</v>
      </c>
      <c r="FD77" s="38">
        <v>86713</v>
      </c>
      <c r="FE77" s="38">
        <v>86713</v>
      </c>
      <c r="FF77" s="38">
        <v>86713</v>
      </c>
      <c r="FG77" s="38">
        <v>86713</v>
      </c>
      <c r="FH77" s="38">
        <v>86713</v>
      </c>
      <c r="FI77" s="38">
        <v>86713</v>
      </c>
      <c r="FJ77" s="38">
        <v>86713</v>
      </c>
      <c r="FK77" s="38">
        <v>86713</v>
      </c>
      <c r="FL77" s="38">
        <v>86713</v>
      </c>
      <c r="FM77" s="38">
        <v>86713</v>
      </c>
      <c r="FN77" s="38">
        <v>86713</v>
      </c>
      <c r="FO77" s="38">
        <v>86713</v>
      </c>
      <c r="FP77" s="38">
        <v>86713</v>
      </c>
      <c r="FQ77" s="38">
        <v>86713</v>
      </c>
      <c r="FR77" s="38">
        <v>86713</v>
      </c>
      <c r="FS77" s="38">
        <v>86713</v>
      </c>
      <c r="FT77" s="38">
        <v>86713</v>
      </c>
      <c r="FU77" s="38">
        <v>86713</v>
      </c>
      <c r="FV77" s="38">
        <v>86713</v>
      </c>
      <c r="FW77" s="95">
        <v>86713</v>
      </c>
    </row>
    <row r="78" spans="2:179" x14ac:dyDescent="0.3">
      <c r="B78" s="94">
        <v>18</v>
      </c>
      <c r="C78" s="48">
        <v>72514</v>
      </c>
      <c r="D78" s="38">
        <v>72514</v>
      </c>
      <c r="E78" s="38">
        <v>72514</v>
      </c>
      <c r="F78" s="38">
        <v>72514</v>
      </c>
      <c r="G78" s="38">
        <v>72514</v>
      </c>
      <c r="H78" s="48">
        <v>73058</v>
      </c>
      <c r="I78" s="38">
        <v>73058</v>
      </c>
      <c r="J78" s="38">
        <v>73058</v>
      </c>
      <c r="K78" s="38">
        <v>73058</v>
      </c>
      <c r="L78" s="38">
        <v>73058</v>
      </c>
      <c r="M78" s="38">
        <v>73058</v>
      </c>
      <c r="N78" s="38">
        <v>73058</v>
      </c>
      <c r="O78" s="38">
        <v>73058</v>
      </c>
      <c r="P78" s="38">
        <v>73058</v>
      </c>
      <c r="Q78" s="38">
        <v>73058</v>
      </c>
      <c r="R78" s="38">
        <v>73058</v>
      </c>
      <c r="S78" s="38">
        <v>73058</v>
      </c>
      <c r="T78" s="48">
        <v>74154</v>
      </c>
      <c r="U78" s="38">
        <v>74154</v>
      </c>
      <c r="V78" s="38">
        <v>74154</v>
      </c>
      <c r="W78" s="38">
        <v>74154</v>
      </c>
      <c r="X78" s="38">
        <v>74154</v>
      </c>
      <c r="Y78" s="38">
        <v>74154</v>
      </c>
      <c r="Z78" s="38">
        <v>74154</v>
      </c>
      <c r="AA78" s="38">
        <v>74154</v>
      </c>
      <c r="AB78" s="38">
        <v>74154</v>
      </c>
      <c r="AC78" s="38">
        <v>74154</v>
      </c>
      <c r="AD78" s="38">
        <v>74154</v>
      </c>
      <c r="AE78" s="38">
        <v>74154</v>
      </c>
      <c r="AF78" s="48">
        <v>75452</v>
      </c>
      <c r="AG78" s="38">
        <v>75452</v>
      </c>
      <c r="AH78" s="38">
        <v>75452</v>
      </c>
      <c r="AI78" s="38">
        <v>75452</v>
      </c>
      <c r="AJ78" s="38">
        <v>75452</v>
      </c>
      <c r="AK78" s="38">
        <v>75452</v>
      </c>
      <c r="AL78" s="38">
        <v>75452</v>
      </c>
      <c r="AM78" s="38">
        <v>75452</v>
      </c>
      <c r="AN78" s="38">
        <v>75452</v>
      </c>
      <c r="AO78" s="38">
        <v>75452</v>
      </c>
      <c r="AP78" s="38">
        <v>75452</v>
      </c>
      <c r="AQ78" s="38">
        <v>75452</v>
      </c>
      <c r="AR78" s="48">
        <v>76961</v>
      </c>
      <c r="AS78" s="38">
        <v>76961</v>
      </c>
      <c r="AT78" s="38">
        <v>76961</v>
      </c>
      <c r="AU78" s="38">
        <v>76961</v>
      </c>
      <c r="AV78" s="38">
        <v>76961</v>
      </c>
      <c r="AW78" s="38">
        <v>76961</v>
      </c>
      <c r="AX78" s="38">
        <v>76961</v>
      </c>
      <c r="AY78" s="38">
        <v>76961</v>
      </c>
      <c r="AZ78" s="38">
        <v>76961</v>
      </c>
      <c r="BA78" s="38">
        <v>76961</v>
      </c>
      <c r="BB78" s="48">
        <v>77731</v>
      </c>
      <c r="BC78" s="38">
        <v>77731</v>
      </c>
      <c r="BD78" s="38">
        <v>77731</v>
      </c>
      <c r="BE78" s="38">
        <v>77731</v>
      </c>
      <c r="BF78" s="38">
        <v>77731</v>
      </c>
      <c r="BG78" s="38">
        <v>77731</v>
      </c>
      <c r="BH78" s="38">
        <v>77731</v>
      </c>
      <c r="BI78" s="38">
        <v>77731</v>
      </c>
      <c r="BJ78" s="38">
        <v>77731</v>
      </c>
      <c r="BK78" s="38">
        <v>77731</v>
      </c>
      <c r="BL78" s="38">
        <v>77731</v>
      </c>
      <c r="BM78" s="38">
        <v>77731</v>
      </c>
      <c r="BN78" s="48">
        <v>78897</v>
      </c>
      <c r="BO78" s="38">
        <v>78897</v>
      </c>
      <c r="BP78" s="38">
        <v>78897</v>
      </c>
      <c r="BQ78" s="38">
        <v>78897</v>
      </c>
      <c r="BR78" s="38">
        <v>78897</v>
      </c>
      <c r="BS78" s="38">
        <v>78897</v>
      </c>
      <c r="BT78" s="38">
        <v>78897</v>
      </c>
      <c r="BU78" s="38">
        <v>78897</v>
      </c>
      <c r="BV78" s="38">
        <v>78897</v>
      </c>
      <c r="BW78" s="38">
        <v>78897</v>
      </c>
      <c r="BX78" s="38">
        <v>78897</v>
      </c>
      <c r="BY78" s="38">
        <v>78897</v>
      </c>
      <c r="BZ78" s="48">
        <v>80278</v>
      </c>
      <c r="CA78" s="38">
        <v>80278</v>
      </c>
      <c r="CB78" s="38">
        <v>80278</v>
      </c>
      <c r="CC78" s="38">
        <v>80278</v>
      </c>
      <c r="CD78" s="38">
        <v>80278</v>
      </c>
      <c r="CE78" s="38">
        <v>80278</v>
      </c>
      <c r="CF78" s="38">
        <v>80278</v>
      </c>
      <c r="CG78" s="38">
        <v>80278</v>
      </c>
      <c r="CH78" s="38">
        <v>80278</v>
      </c>
      <c r="CI78" s="38">
        <v>80278</v>
      </c>
      <c r="CJ78" s="38">
        <v>80278</v>
      </c>
      <c r="CK78" s="38">
        <v>80278</v>
      </c>
      <c r="CL78" s="48">
        <v>81884</v>
      </c>
      <c r="CM78" s="38">
        <v>81884</v>
      </c>
      <c r="CN78" s="38">
        <v>81884</v>
      </c>
      <c r="CO78" s="38">
        <v>81884</v>
      </c>
      <c r="CP78" s="38">
        <v>81884</v>
      </c>
      <c r="CQ78" s="38">
        <v>81884</v>
      </c>
      <c r="CR78" s="38">
        <v>81884</v>
      </c>
      <c r="CS78" s="38">
        <v>81884</v>
      </c>
      <c r="CT78" s="38">
        <v>81884</v>
      </c>
      <c r="CU78" s="38">
        <v>81884</v>
      </c>
      <c r="CV78" s="38">
        <v>81884</v>
      </c>
      <c r="CW78" s="38">
        <v>81884</v>
      </c>
      <c r="CX78" s="48">
        <v>88126</v>
      </c>
      <c r="CY78" s="38">
        <v>88126</v>
      </c>
      <c r="CZ78" s="38">
        <v>88126</v>
      </c>
      <c r="DA78" s="38">
        <v>88126</v>
      </c>
      <c r="DB78" s="38">
        <v>88126</v>
      </c>
      <c r="DC78" s="38">
        <v>88126</v>
      </c>
      <c r="DD78" s="38">
        <v>88126</v>
      </c>
      <c r="DE78" s="38">
        <v>88126</v>
      </c>
      <c r="DF78" s="38">
        <v>88126</v>
      </c>
      <c r="DG78" s="38">
        <v>88126</v>
      </c>
      <c r="DH78" s="38">
        <v>88126</v>
      </c>
      <c r="DI78" s="38">
        <v>88126</v>
      </c>
      <c r="DJ78" s="38">
        <v>88126</v>
      </c>
      <c r="DK78" s="38">
        <v>88126</v>
      </c>
      <c r="DL78" s="38">
        <v>88126</v>
      </c>
      <c r="DM78" s="38">
        <v>88126</v>
      </c>
      <c r="DN78" s="38">
        <v>88126</v>
      </c>
      <c r="DO78" s="38">
        <v>88126</v>
      </c>
      <c r="DP78" s="38">
        <v>88126</v>
      </c>
      <c r="DQ78" s="38">
        <v>88126</v>
      </c>
      <c r="DR78" s="38">
        <v>88126</v>
      </c>
      <c r="DS78" s="38">
        <v>88126</v>
      </c>
      <c r="DT78" s="38">
        <v>88126</v>
      </c>
      <c r="DU78" s="38">
        <v>88126</v>
      </c>
      <c r="DV78" s="38">
        <v>88126</v>
      </c>
      <c r="DW78" s="38">
        <v>88126</v>
      </c>
      <c r="DX78" s="38">
        <v>88126</v>
      </c>
      <c r="DY78" s="38">
        <v>88126</v>
      </c>
      <c r="DZ78" s="38">
        <v>88126</v>
      </c>
      <c r="EA78" s="38">
        <v>88126</v>
      </c>
      <c r="EB78" s="38">
        <v>88126</v>
      </c>
      <c r="EC78" s="38">
        <v>88126</v>
      </c>
      <c r="ED78" s="38">
        <v>88126</v>
      </c>
      <c r="EE78" s="38">
        <v>88126</v>
      </c>
      <c r="EF78" s="38">
        <v>88126</v>
      </c>
      <c r="EG78" s="38">
        <v>88126</v>
      </c>
      <c r="EH78" s="38">
        <v>88126</v>
      </c>
      <c r="EI78" s="38">
        <v>88126</v>
      </c>
      <c r="EJ78" s="38">
        <v>88126</v>
      </c>
      <c r="EK78" s="38">
        <v>88126</v>
      </c>
      <c r="EL78" s="38">
        <v>88126</v>
      </c>
      <c r="EM78" s="38">
        <v>88126</v>
      </c>
      <c r="EN78" s="38">
        <v>88126</v>
      </c>
      <c r="EO78" s="38">
        <v>88126</v>
      </c>
      <c r="EP78" s="38">
        <v>88126</v>
      </c>
      <c r="EQ78" s="38">
        <v>88126</v>
      </c>
      <c r="ER78" s="38">
        <v>88126</v>
      </c>
      <c r="ES78" s="38">
        <v>88126</v>
      </c>
      <c r="ET78" s="38">
        <v>88126</v>
      </c>
      <c r="EU78" s="38">
        <v>88126</v>
      </c>
      <c r="EV78" s="38">
        <v>88126</v>
      </c>
      <c r="EW78" s="38">
        <v>88126</v>
      </c>
      <c r="EX78" s="38">
        <v>88126</v>
      </c>
      <c r="EY78" s="38">
        <v>88126</v>
      </c>
      <c r="EZ78" s="38">
        <v>88126</v>
      </c>
      <c r="FA78" s="38">
        <v>88126</v>
      </c>
      <c r="FB78" s="38">
        <v>88126</v>
      </c>
      <c r="FC78" s="38">
        <v>88126</v>
      </c>
      <c r="FD78" s="38">
        <v>88126</v>
      </c>
      <c r="FE78" s="38">
        <v>88126</v>
      </c>
      <c r="FF78" s="38">
        <v>88126</v>
      </c>
      <c r="FG78" s="38">
        <v>88126</v>
      </c>
      <c r="FH78" s="38">
        <v>88126</v>
      </c>
      <c r="FI78" s="38">
        <v>88126</v>
      </c>
      <c r="FJ78" s="38">
        <v>88126</v>
      </c>
      <c r="FK78" s="38">
        <v>88126</v>
      </c>
      <c r="FL78" s="38">
        <v>88126</v>
      </c>
      <c r="FM78" s="38">
        <v>88126</v>
      </c>
      <c r="FN78" s="38">
        <v>88126</v>
      </c>
      <c r="FO78" s="38">
        <v>88126</v>
      </c>
      <c r="FP78" s="38">
        <v>88126</v>
      </c>
      <c r="FQ78" s="38">
        <v>88126</v>
      </c>
      <c r="FR78" s="38">
        <v>88126</v>
      </c>
      <c r="FS78" s="38">
        <v>88126</v>
      </c>
      <c r="FT78" s="38">
        <v>88126</v>
      </c>
      <c r="FU78" s="38">
        <v>88126</v>
      </c>
      <c r="FV78" s="38">
        <v>88126</v>
      </c>
      <c r="FW78" s="95">
        <v>88126</v>
      </c>
    </row>
    <row r="79" spans="2:179" x14ac:dyDescent="0.3">
      <c r="B79" s="94">
        <v>19</v>
      </c>
      <c r="C79" s="48">
        <v>73693</v>
      </c>
      <c r="D79" s="38">
        <v>73693</v>
      </c>
      <c r="E79" s="38">
        <v>73693</v>
      </c>
      <c r="F79" s="38">
        <v>73693</v>
      </c>
      <c r="G79" s="38">
        <v>73693</v>
      </c>
      <c r="H79" s="48">
        <v>74246</v>
      </c>
      <c r="I79" s="38">
        <v>74246</v>
      </c>
      <c r="J79" s="38">
        <v>74246</v>
      </c>
      <c r="K79" s="38">
        <v>74246</v>
      </c>
      <c r="L79" s="38">
        <v>74246</v>
      </c>
      <c r="M79" s="38">
        <v>74246</v>
      </c>
      <c r="N79" s="38">
        <v>74246</v>
      </c>
      <c r="O79" s="38">
        <v>74246</v>
      </c>
      <c r="P79" s="38">
        <v>74246</v>
      </c>
      <c r="Q79" s="38">
        <v>74246</v>
      </c>
      <c r="R79" s="38">
        <v>74246</v>
      </c>
      <c r="S79" s="38">
        <v>74246</v>
      </c>
      <c r="T79" s="48">
        <v>75360</v>
      </c>
      <c r="U79" s="38">
        <v>75360</v>
      </c>
      <c r="V79" s="38">
        <v>75360</v>
      </c>
      <c r="W79" s="38">
        <v>75360</v>
      </c>
      <c r="X79" s="38">
        <v>75360</v>
      </c>
      <c r="Y79" s="38">
        <v>75360</v>
      </c>
      <c r="Z79" s="38">
        <v>75360</v>
      </c>
      <c r="AA79" s="38">
        <v>75360</v>
      </c>
      <c r="AB79" s="38">
        <v>75360</v>
      </c>
      <c r="AC79" s="38">
        <v>75360</v>
      </c>
      <c r="AD79" s="38">
        <v>75360</v>
      </c>
      <c r="AE79" s="38">
        <v>75360</v>
      </c>
      <c r="AF79" s="48">
        <v>76679</v>
      </c>
      <c r="AG79" s="38">
        <v>76679</v>
      </c>
      <c r="AH79" s="38">
        <v>76679</v>
      </c>
      <c r="AI79" s="38">
        <v>76679</v>
      </c>
      <c r="AJ79" s="38">
        <v>76679</v>
      </c>
      <c r="AK79" s="38">
        <v>76679</v>
      </c>
      <c r="AL79" s="38">
        <v>76679</v>
      </c>
      <c r="AM79" s="38">
        <v>76679</v>
      </c>
      <c r="AN79" s="38">
        <v>76679</v>
      </c>
      <c r="AO79" s="38">
        <v>76679</v>
      </c>
      <c r="AP79" s="38">
        <v>76679</v>
      </c>
      <c r="AQ79" s="38">
        <v>76679</v>
      </c>
      <c r="AR79" s="48">
        <v>78213</v>
      </c>
      <c r="AS79" s="38">
        <v>78213</v>
      </c>
      <c r="AT79" s="38">
        <v>78213</v>
      </c>
      <c r="AU79" s="38">
        <v>78213</v>
      </c>
      <c r="AV79" s="38">
        <v>78213</v>
      </c>
      <c r="AW79" s="38">
        <v>78213</v>
      </c>
      <c r="AX79" s="38">
        <v>78213</v>
      </c>
      <c r="AY79" s="38">
        <v>78213</v>
      </c>
      <c r="AZ79" s="38">
        <v>78213</v>
      </c>
      <c r="BA79" s="38">
        <v>78213</v>
      </c>
      <c r="BB79" s="48">
        <v>78995</v>
      </c>
      <c r="BC79" s="38">
        <v>78995</v>
      </c>
      <c r="BD79" s="38">
        <v>78995</v>
      </c>
      <c r="BE79" s="38">
        <v>78995</v>
      </c>
      <c r="BF79" s="38">
        <v>78995</v>
      </c>
      <c r="BG79" s="38">
        <v>78995</v>
      </c>
      <c r="BH79" s="38">
        <v>78995</v>
      </c>
      <c r="BI79" s="38">
        <v>78995</v>
      </c>
      <c r="BJ79" s="38">
        <v>78995</v>
      </c>
      <c r="BK79" s="38">
        <v>78995</v>
      </c>
      <c r="BL79" s="38">
        <v>78995</v>
      </c>
      <c r="BM79" s="38">
        <v>78995</v>
      </c>
      <c r="BN79" s="48">
        <v>80180</v>
      </c>
      <c r="BO79" s="38">
        <v>80180</v>
      </c>
      <c r="BP79" s="38">
        <v>80180</v>
      </c>
      <c r="BQ79" s="38">
        <v>80180</v>
      </c>
      <c r="BR79" s="38">
        <v>80180</v>
      </c>
      <c r="BS79" s="38">
        <v>80180</v>
      </c>
      <c r="BT79" s="38">
        <v>80180</v>
      </c>
      <c r="BU79" s="38">
        <v>80180</v>
      </c>
      <c r="BV79" s="38">
        <v>80180</v>
      </c>
      <c r="BW79" s="38">
        <v>80180</v>
      </c>
      <c r="BX79" s="38">
        <v>80180</v>
      </c>
      <c r="BY79" s="38">
        <v>80180</v>
      </c>
      <c r="BZ79" s="48">
        <v>81583</v>
      </c>
      <c r="CA79" s="38">
        <v>81583</v>
      </c>
      <c r="CB79" s="38">
        <v>81583</v>
      </c>
      <c r="CC79" s="38">
        <v>81583</v>
      </c>
      <c r="CD79" s="38">
        <v>81583</v>
      </c>
      <c r="CE79" s="38">
        <v>81583</v>
      </c>
      <c r="CF79" s="38">
        <v>81583</v>
      </c>
      <c r="CG79" s="38">
        <v>81583</v>
      </c>
      <c r="CH79" s="38">
        <v>81583</v>
      </c>
      <c r="CI79" s="38">
        <v>81583</v>
      </c>
      <c r="CJ79" s="38">
        <v>81583</v>
      </c>
      <c r="CK79" s="38">
        <v>81583</v>
      </c>
      <c r="CL79" s="48">
        <v>83215</v>
      </c>
      <c r="CM79" s="38">
        <v>83215</v>
      </c>
      <c r="CN79" s="38">
        <v>83215</v>
      </c>
      <c r="CO79" s="38">
        <v>83215</v>
      </c>
      <c r="CP79" s="38">
        <v>83215</v>
      </c>
      <c r="CQ79" s="38">
        <v>83215</v>
      </c>
      <c r="CR79" s="38">
        <v>83215</v>
      </c>
      <c r="CS79" s="38">
        <v>83215</v>
      </c>
      <c r="CT79" s="38">
        <v>83215</v>
      </c>
      <c r="CU79" s="38">
        <v>83215</v>
      </c>
      <c r="CV79" s="38">
        <v>83215</v>
      </c>
      <c r="CW79" s="38">
        <v>83215</v>
      </c>
      <c r="CX79" s="48">
        <v>89563</v>
      </c>
      <c r="CY79" s="38">
        <v>89563</v>
      </c>
      <c r="CZ79" s="38">
        <v>89563</v>
      </c>
      <c r="DA79" s="38">
        <v>89563</v>
      </c>
      <c r="DB79" s="38">
        <v>89563</v>
      </c>
      <c r="DC79" s="38">
        <v>89563</v>
      </c>
      <c r="DD79" s="38">
        <v>89563</v>
      </c>
      <c r="DE79" s="38">
        <v>89563</v>
      </c>
      <c r="DF79" s="38">
        <v>89563</v>
      </c>
      <c r="DG79" s="38">
        <v>89563</v>
      </c>
      <c r="DH79" s="38">
        <v>89563</v>
      </c>
      <c r="DI79" s="38">
        <v>89563</v>
      </c>
      <c r="DJ79" s="38">
        <v>89563</v>
      </c>
      <c r="DK79" s="38">
        <v>89563</v>
      </c>
      <c r="DL79" s="38">
        <v>89563</v>
      </c>
      <c r="DM79" s="38">
        <v>89563</v>
      </c>
      <c r="DN79" s="38">
        <v>89563</v>
      </c>
      <c r="DO79" s="38">
        <v>89563</v>
      </c>
      <c r="DP79" s="38">
        <v>89563</v>
      </c>
      <c r="DQ79" s="38">
        <v>89563</v>
      </c>
      <c r="DR79" s="38">
        <v>89563</v>
      </c>
      <c r="DS79" s="38">
        <v>89563</v>
      </c>
      <c r="DT79" s="38">
        <v>89563</v>
      </c>
      <c r="DU79" s="38">
        <v>89563</v>
      </c>
      <c r="DV79" s="38">
        <v>89563</v>
      </c>
      <c r="DW79" s="38">
        <v>89563</v>
      </c>
      <c r="DX79" s="38">
        <v>89563</v>
      </c>
      <c r="DY79" s="38">
        <v>89563</v>
      </c>
      <c r="DZ79" s="38">
        <v>89563</v>
      </c>
      <c r="EA79" s="38">
        <v>89563</v>
      </c>
      <c r="EB79" s="38">
        <v>89563</v>
      </c>
      <c r="EC79" s="38">
        <v>89563</v>
      </c>
      <c r="ED79" s="38">
        <v>89563</v>
      </c>
      <c r="EE79" s="38">
        <v>89563</v>
      </c>
      <c r="EF79" s="38">
        <v>89563</v>
      </c>
      <c r="EG79" s="38">
        <v>89563</v>
      </c>
      <c r="EH79" s="38">
        <v>89563</v>
      </c>
      <c r="EI79" s="38">
        <v>89563</v>
      </c>
      <c r="EJ79" s="38">
        <v>89563</v>
      </c>
      <c r="EK79" s="38">
        <v>89563</v>
      </c>
      <c r="EL79" s="38">
        <v>89563</v>
      </c>
      <c r="EM79" s="38">
        <v>89563</v>
      </c>
      <c r="EN79" s="38">
        <v>89563</v>
      </c>
      <c r="EO79" s="38">
        <v>89563</v>
      </c>
      <c r="EP79" s="38">
        <v>89563</v>
      </c>
      <c r="EQ79" s="38">
        <v>89563</v>
      </c>
      <c r="ER79" s="38">
        <v>89563</v>
      </c>
      <c r="ES79" s="38">
        <v>89563</v>
      </c>
      <c r="ET79" s="38">
        <v>89563</v>
      </c>
      <c r="EU79" s="38">
        <v>89563</v>
      </c>
      <c r="EV79" s="38">
        <v>89563</v>
      </c>
      <c r="EW79" s="38">
        <v>89563</v>
      </c>
      <c r="EX79" s="38">
        <v>89563</v>
      </c>
      <c r="EY79" s="38">
        <v>89563</v>
      </c>
      <c r="EZ79" s="38">
        <v>89563</v>
      </c>
      <c r="FA79" s="38">
        <v>89563</v>
      </c>
      <c r="FB79" s="38">
        <v>89563</v>
      </c>
      <c r="FC79" s="38">
        <v>89563</v>
      </c>
      <c r="FD79" s="38">
        <v>89563</v>
      </c>
      <c r="FE79" s="38">
        <v>89563</v>
      </c>
      <c r="FF79" s="38">
        <v>89563</v>
      </c>
      <c r="FG79" s="38">
        <v>89563</v>
      </c>
      <c r="FH79" s="38">
        <v>89563</v>
      </c>
      <c r="FI79" s="38">
        <v>89563</v>
      </c>
      <c r="FJ79" s="38">
        <v>89563</v>
      </c>
      <c r="FK79" s="38">
        <v>89563</v>
      </c>
      <c r="FL79" s="38">
        <v>89563</v>
      </c>
      <c r="FM79" s="38">
        <v>89563</v>
      </c>
      <c r="FN79" s="38">
        <v>89563</v>
      </c>
      <c r="FO79" s="38">
        <v>89563</v>
      </c>
      <c r="FP79" s="38">
        <v>89563</v>
      </c>
      <c r="FQ79" s="38">
        <v>89563</v>
      </c>
      <c r="FR79" s="38">
        <v>89563</v>
      </c>
      <c r="FS79" s="38">
        <v>89563</v>
      </c>
      <c r="FT79" s="38">
        <v>89563</v>
      </c>
      <c r="FU79" s="38">
        <v>89563</v>
      </c>
      <c r="FV79" s="38">
        <v>89563</v>
      </c>
      <c r="FW79" s="95">
        <v>89563</v>
      </c>
    </row>
    <row r="80" spans="2:179" ht="15" thickBot="1" x14ac:dyDescent="0.35">
      <c r="B80" s="96">
        <v>20</v>
      </c>
      <c r="C80" s="97">
        <v>74891</v>
      </c>
      <c r="D80" s="98">
        <v>74891</v>
      </c>
      <c r="E80" s="98">
        <v>74891</v>
      </c>
      <c r="F80" s="98">
        <v>74891</v>
      </c>
      <c r="G80" s="98">
        <v>74891</v>
      </c>
      <c r="H80" s="97">
        <v>75453</v>
      </c>
      <c r="I80" s="98">
        <v>75453</v>
      </c>
      <c r="J80" s="98">
        <v>75453</v>
      </c>
      <c r="K80" s="98">
        <v>75453</v>
      </c>
      <c r="L80" s="98">
        <v>75453</v>
      </c>
      <c r="M80" s="98">
        <v>75453</v>
      </c>
      <c r="N80" s="98">
        <v>75453</v>
      </c>
      <c r="O80" s="98">
        <v>75453</v>
      </c>
      <c r="P80" s="98">
        <v>75453</v>
      </c>
      <c r="Q80" s="98">
        <v>75453</v>
      </c>
      <c r="R80" s="98">
        <v>75453</v>
      </c>
      <c r="S80" s="98">
        <v>75453</v>
      </c>
      <c r="T80" s="97">
        <v>76585</v>
      </c>
      <c r="U80" s="98">
        <v>76585</v>
      </c>
      <c r="V80" s="98">
        <v>76585</v>
      </c>
      <c r="W80" s="98">
        <v>76585</v>
      </c>
      <c r="X80" s="98">
        <v>76585</v>
      </c>
      <c r="Y80" s="98">
        <v>76585</v>
      </c>
      <c r="Z80" s="98">
        <v>76585</v>
      </c>
      <c r="AA80" s="98">
        <v>76585</v>
      </c>
      <c r="AB80" s="98">
        <v>76585</v>
      </c>
      <c r="AC80" s="98">
        <v>76585</v>
      </c>
      <c r="AD80" s="98">
        <v>76585</v>
      </c>
      <c r="AE80" s="98">
        <v>76585</v>
      </c>
      <c r="AF80" s="97">
        <v>77925</v>
      </c>
      <c r="AG80" s="98">
        <v>77925</v>
      </c>
      <c r="AH80" s="98">
        <v>77925</v>
      </c>
      <c r="AI80" s="98">
        <v>77925</v>
      </c>
      <c r="AJ80" s="98">
        <v>77925</v>
      </c>
      <c r="AK80" s="98">
        <v>77925</v>
      </c>
      <c r="AL80" s="98">
        <v>77925</v>
      </c>
      <c r="AM80" s="98">
        <v>77925</v>
      </c>
      <c r="AN80" s="98">
        <v>77925</v>
      </c>
      <c r="AO80" s="98">
        <v>77925</v>
      </c>
      <c r="AP80" s="98">
        <v>77925</v>
      </c>
      <c r="AQ80" s="98">
        <v>77925</v>
      </c>
      <c r="AR80" s="97">
        <v>79484</v>
      </c>
      <c r="AS80" s="98">
        <v>79484</v>
      </c>
      <c r="AT80" s="98">
        <v>79484</v>
      </c>
      <c r="AU80" s="98">
        <v>79484</v>
      </c>
      <c r="AV80" s="98">
        <v>79484</v>
      </c>
      <c r="AW80" s="98">
        <v>79484</v>
      </c>
      <c r="AX80" s="98">
        <v>79484</v>
      </c>
      <c r="AY80" s="98">
        <v>79484</v>
      </c>
      <c r="AZ80" s="98">
        <v>79484</v>
      </c>
      <c r="BA80" s="98">
        <v>79484</v>
      </c>
      <c r="BB80" s="97">
        <v>80279</v>
      </c>
      <c r="BC80" s="98">
        <v>80279</v>
      </c>
      <c r="BD80" s="98">
        <v>80279</v>
      </c>
      <c r="BE80" s="98">
        <v>80279</v>
      </c>
      <c r="BF80" s="98">
        <v>80279</v>
      </c>
      <c r="BG80" s="98">
        <v>80279</v>
      </c>
      <c r="BH80" s="98">
        <v>80279</v>
      </c>
      <c r="BI80" s="98">
        <v>80279</v>
      </c>
      <c r="BJ80" s="98">
        <v>80279</v>
      </c>
      <c r="BK80" s="98">
        <v>80279</v>
      </c>
      <c r="BL80" s="98">
        <v>80279</v>
      </c>
      <c r="BM80" s="98">
        <v>80279</v>
      </c>
      <c r="BN80" s="97">
        <v>81483</v>
      </c>
      <c r="BO80" s="98">
        <v>81483</v>
      </c>
      <c r="BP80" s="98">
        <v>81483</v>
      </c>
      <c r="BQ80" s="98">
        <v>81483</v>
      </c>
      <c r="BR80" s="98">
        <v>81483</v>
      </c>
      <c r="BS80" s="98">
        <v>81483</v>
      </c>
      <c r="BT80" s="98">
        <v>81483</v>
      </c>
      <c r="BU80" s="98">
        <v>81483</v>
      </c>
      <c r="BV80" s="98">
        <v>81483</v>
      </c>
      <c r="BW80" s="98">
        <v>81483</v>
      </c>
      <c r="BX80" s="98">
        <v>81483</v>
      </c>
      <c r="BY80" s="98">
        <v>81483</v>
      </c>
      <c r="BZ80" s="97">
        <v>82909</v>
      </c>
      <c r="CA80" s="98">
        <v>82909</v>
      </c>
      <c r="CB80" s="98">
        <v>82909</v>
      </c>
      <c r="CC80" s="98">
        <v>82909</v>
      </c>
      <c r="CD80" s="98">
        <v>82909</v>
      </c>
      <c r="CE80" s="98">
        <v>82909</v>
      </c>
      <c r="CF80" s="98">
        <v>82909</v>
      </c>
      <c r="CG80" s="98">
        <v>82909</v>
      </c>
      <c r="CH80" s="98">
        <v>82909</v>
      </c>
      <c r="CI80" s="98">
        <v>82909</v>
      </c>
      <c r="CJ80" s="98">
        <v>82909</v>
      </c>
      <c r="CK80" s="98">
        <v>82909</v>
      </c>
      <c r="CL80" s="97">
        <v>84567</v>
      </c>
      <c r="CM80" s="98">
        <v>84567</v>
      </c>
      <c r="CN80" s="98">
        <v>84567</v>
      </c>
      <c r="CO80" s="98">
        <v>84567</v>
      </c>
      <c r="CP80" s="98">
        <v>84567</v>
      </c>
      <c r="CQ80" s="98">
        <v>84567</v>
      </c>
      <c r="CR80" s="98">
        <v>84567</v>
      </c>
      <c r="CS80" s="98">
        <v>84567</v>
      </c>
      <c r="CT80" s="98">
        <v>84567</v>
      </c>
      <c r="CU80" s="98">
        <v>84567</v>
      </c>
      <c r="CV80" s="98">
        <v>84567</v>
      </c>
      <c r="CW80" s="98">
        <v>84567</v>
      </c>
      <c r="CX80" s="97">
        <v>91023</v>
      </c>
      <c r="CY80" s="98">
        <v>91023</v>
      </c>
      <c r="CZ80" s="98">
        <v>91023</v>
      </c>
      <c r="DA80" s="98">
        <v>91023</v>
      </c>
      <c r="DB80" s="98">
        <v>91023</v>
      </c>
      <c r="DC80" s="98">
        <v>91023</v>
      </c>
      <c r="DD80" s="98">
        <v>91023</v>
      </c>
      <c r="DE80" s="98">
        <v>91023</v>
      </c>
      <c r="DF80" s="98">
        <v>91023</v>
      </c>
      <c r="DG80" s="98">
        <v>91023</v>
      </c>
      <c r="DH80" s="98">
        <v>91023</v>
      </c>
      <c r="DI80" s="98">
        <v>91023</v>
      </c>
      <c r="DJ80" s="98">
        <v>91023</v>
      </c>
      <c r="DK80" s="98">
        <v>91023</v>
      </c>
      <c r="DL80" s="98">
        <v>91023</v>
      </c>
      <c r="DM80" s="98">
        <v>91023</v>
      </c>
      <c r="DN80" s="98">
        <v>91023</v>
      </c>
      <c r="DO80" s="98">
        <v>91023</v>
      </c>
      <c r="DP80" s="98">
        <v>91023</v>
      </c>
      <c r="DQ80" s="98">
        <v>91023</v>
      </c>
      <c r="DR80" s="98">
        <v>91023</v>
      </c>
      <c r="DS80" s="98">
        <v>91023</v>
      </c>
      <c r="DT80" s="98">
        <v>91023</v>
      </c>
      <c r="DU80" s="98">
        <v>91023</v>
      </c>
      <c r="DV80" s="98">
        <v>91023</v>
      </c>
      <c r="DW80" s="98">
        <v>91023</v>
      </c>
      <c r="DX80" s="98">
        <v>91023</v>
      </c>
      <c r="DY80" s="98">
        <v>91023</v>
      </c>
      <c r="DZ80" s="98">
        <v>91023</v>
      </c>
      <c r="EA80" s="98">
        <v>91023</v>
      </c>
      <c r="EB80" s="98">
        <v>91023</v>
      </c>
      <c r="EC80" s="98">
        <v>91023</v>
      </c>
      <c r="ED80" s="98">
        <v>91023</v>
      </c>
      <c r="EE80" s="98">
        <v>91023</v>
      </c>
      <c r="EF80" s="98">
        <v>91023</v>
      </c>
      <c r="EG80" s="98">
        <v>91023</v>
      </c>
      <c r="EH80" s="98">
        <v>91023</v>
      </c>
      <c r="EI80" s="98">
        <v>91023</v>
      </c>
      <c r="EJ80" s="98">
        <v>91023</v>
      </c>
      <c r="EK80" s="98">
        <v>91023</v>
      </c>
      <c r="EL80" s="98">
        <v>91023</v>
      </c>
      <c r="EM80" s="98">
        <v>91023</v>
      </c>
      <c r="EN80" s="98">
        <v>91023</v>
      </c>
      <c r="EO80" s="98">
        <v>91023</v>
      </c>
      <c r="EP80" s="98">
        <v>91023</v>
      </c>
      <c r="EQ80" s="98">
        <v>91023</v>
      </c>
      <c r="ER80" s="98">
        <v>91023</v>
      </c>
      <c r="ES80" s="98">
        <v>91023</v>
      </c>
      <c r="ET80" s="98">
        <v>91023</v>
      </c>
      <c r="EU80" s="98">
        <v>91023</v>
      </c>
      <c r="EV80" s="98">
        <v>91023</v>
      </c>
      <c r="EW80" s="98">
        <v>91023</v>
      </c>
      <c r="EX80" s="98">
        <v>91023</v>
      </c>
      <c r="EY80" s="98">
        <v>91023</v>
      </c>
      <c r="EZ80" s="98">
        <v>91023</v>
      </c>
      <c r="FA80" s="98">
        <v>91023</v>
      </c>
      <c r="FB80" s="98">
        <v>91023</v>
      </c>
      <c r="FC80" s="98">
        <v>91023</v>
      </c>
      <c r="FD80" s="98">
        <v>91023</v>
      </c>
      <c r="FE80" s="98">
        <v>91023</v>
      </c>
      <c r="FF80" s="98">
        <v>91023</v>
      </c>
      <c r="FG80" s="98">
        <v>91023</v>
      </c>
      <c r="FH80" s="98">
        <v>91023</v>
      </c>
      <c r="FI80" s="98">
        <v>91023</v>
      </c>
      <c r="FJ80" s="98">
        <v>91023</v>
      </c>
      <c r="FK80" s="98">
        <v>91023</v>
      </c>
      <c r="FL80" s="98">
        <v>91023</v>
      </c>
      <c r="FM80" s="98">
        <v>91023</v>
      </c>
      <c r="FN80" s="98">
        <v>91023</v>
      </c>
      <c r="FO80" s="98">
        <v>91023</v>
      </c>
      <c r="FP80" s="98">
        <v>91023</v>
      </c>
      <c r="FQ80" s="98">
        <v>91023</v>
      </c>
      <c r="FR80" s="98">
        <v>91023</v>
      </c>
      <c r="FS80" s="98">
        <v>91023</v>
      </c>
      <c r="FT80" s="98">
        <v>91023</v>
      </c>
      <c r="FU80" s="98">
        <v>91023</v>
      </c>
      <c r="FV80" s="98">
        <v>91023</v>
      </c>
      <c r="FW80" s="99">
        <v>91023</v>
      </c>
    </row>
    <row r="81" spans="68:127" ht="15" thickTop="1" x14ac:dyDescent="0.3"/>
    <row r="82" spans="68:127" x14ac:dyDescent="0.3">
      <c r="BP82" s="119">
        <v>1</v>
      </c>
    </row>
    <row r="83" spans="68:127" x14ac:dyDescent="0.3">
      <c r="DW83" s="119">
        <v>2</v>
      </c>
    </row>
  </sheetData>
  <pageMargins left="0.7" right="0.7" top="0.75" bottom="0.75" header="0.3" footer="0.3"/>
  <pageSetup orientation="portrait" r:id="rId1"/>
  <ignoredErrors>
    <ignoredError sqref="C35:DP49 C51:DP53 C50:BP50 BQ50:CM50 CO50:DP50 C34 E34:DP34" formulaRange="1"/>
  </ignoredError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F0"/>
  </sheetPr>
  <dimension ref="B2:H23"/>
  <sheetViews>
    <sheetView workbookViewId="0">
      <selection activeCell="J10" sqref="J10"/>
    </sheetView>
  </sheetViews>
  <sheetFormatPr baseColWidth="10" defaultRowHeight="14.4" x14ac:dyDescent="0.3"/>
  <cols>
    <col min="2" max="2" width="10.5546875" bestFit="1" customWidth="1"/>
    <col min="3" max="3" width="12.21875" bestFit="1" customWidth="1"/>
    <col min="4" max="8" width="12.5546875" bestFit="1" customWidth="1"/>
  </cols>
  <sheetData>
    <row r="2" spans="2:8" x14ac:dyDescent="0.3">
      <c r="B2" t="s">
        <v>12</v>
      </c>
    </row>
    <row r="3" spans="2:8" ht="47.4" thickBot="1" x14ac:dyDescent="0.35">
      <c r="B3" s="42" t="s">
        <v>2</v>
      </c>
      <c r="C3" s="43" t="s">
        <v>3</v>
      </c>
      <c r="D3" s="44" t="s">
        <v>4</v>
      </c>
      <c r="E3" s="44" t="s">
        <v>5</v>
      </c>
      <c r="F3" s="44" t="s">
        <v>6</v>
      </c>
      <c r="G3" s="44" t="s">
        <v>7</v>
      </c>
      <c r="H3" s="45" t="s">
        <v>16</v>
      </c>
    </row>
    <row r="4" spans="2:8" ht="15.6" x14ac:dyDescent="0.3">
      <c r="B4" s="6" t="s">
        <v>8</v>
      </c>
      <c r="C4" s="7">
        <v>36.057499999999997</v>
      </c>
      <c r="D4" s="8">
        <v>39291</v>
      </c>
      <c r="E4" s="8">
        <v>39880</v>
      </c>
      <c r="F4" s="8">
        <v>40578</v>
      </c>
      <c r="G4" s="8">
        <v>41390</v>
      </c>
      <c r="H4" s="9">
        <v>42431</v>
      </c>
    </row>
    <row r="5" spans="2:8" ht="15.6" x14ac:dyDescent="0.3">
      <c r="B5" s="10" t="s">
        <v>9</v>
      </c>
      <c r="C5" s="11">
        <v>28.593300000000003</v>
      </c>
      <c r="D5" s="12">
        <v>40961</v>
      </c>
      <c r="E5" s="12">
        <v>41575</v>
      </c>
      <c r="F5" s="12">
        <v>42303</v>
      </c>
      <c r="G5" s="12">
        <v>43149</v>
      </c>
      <c r="H5" s="13">
        <v>44237</v>
      </c>
    </row>
    <row r="6" spans="2:8" ht="15.6" x14ac:dyDescent="0.3">
      <c r="B6" s="10" t="s">
        <v>10</v>
      </c>
      <c r="C6" s="11">
        <v>66.855400000000003</v>
      </c>
      <c r="D6" s="12">
        <v>42703</v>
      </c>
      <c r="E6" s="12">
        <v>43344</v>
      </c>
      <c r="F6" s="12">
        <v>44103</v>
      </c>
      <c r="G6" s="12">
        <v>44985</v>
      </c>
      <c r="H6" s="13">
        <v>46117</v>
      </c>
    </row>
    <row r="7" spans="2:8" ht="15.6" x14ac:dyDescent="0.3">
      <c r="B7" s="10" t="s">
        <v>11</v>
      </c>
      <c r="C7" s="11">
        <v>76.966399999999993</v>
      </c>
      <c r="D7" s="12">
        <v>44517</v>
      </c>
      <c r="E7" s="12">
        <v>45185</v>
      </c>
      <c r="F7" s="12">
        <v>45976</v>
      </c>
      <c r="G7" s="12">
        <v>46896</v>
      </c>
      <c r="H7" s="13">
        <v>48078</v>
      </c>
    </row>
    <row r="8" spans="2:8" ht="15.6" x14ac:dyDescent="0.3">
      <c r="B8" s="14">
        <v>5</v>
      </c>
      <c r="C8" s="15">
        <v>113.31110000000001</v>
      </c>
      <c r="D8" s="16">
        <v>46411</v>
      </c>
      <c r="E8" s="16">
        <v>47107</v>
      </c>
      <c r="F8" s="16">
        <v>47931</v>
      </c>
      <c r="G8" s="16">
        <v>48890</v>
      </c>
      <c r="H8" s="17">
        <v>50120</v>
      </c>
    </row>
    <row r="9" spans="2:8" ht="15.6" x14ac:dyDescent="0.3">
      <c r="B9" s="14">
        <v>6</v>
      </c>
      <c r="C9" s="15">
        <v>203.92470000000003</v>
      </c>
      <c r="D9" s="16">
        <v>48383</v>
      </c>
      <c r="E9" s="16">
        <v>49109</v>
      </c>
      <c r="F9" s="16">
        <v>49968</v>
      </c>
      <c r="G9" s="16">
        <v>50967</v>
      </c>
      <c r="H9" s="17">
        <v>52251</v>
      </c>
    </row>
    <row r="10" spans="2:8" ht="15.6" x14ac:dyDescent="0.3">
      <c r="B10" s="14">
        <v>7</v>
      </c>
      <c r="C10" s="15">
        <v>258.60020000000003</v>
      </c>
      <c r="D10" s="16">
        <v>50439</v>
      </c>
      <c r="E10" s="16">
        <v>51196</v>
      </c>
      <c r="F10" s="16">
        <v>52092</v>
      </c>
      <c r="G10" s="16">
        <v>53134</v>
      </c>
      <c r="H10" s="17">
        <v>54471</v>
      </c>
    </row>
    <row r="11" spans="2:8" ht="15.6" x14ac:dyDescent="0.3">
      <c r="B11" s="14">
        <v>8</v>
      </c>
      <c r="C11" s="15">
        <v>410.41059999999999</v>
      </c>
      <c r="D11" s="16">
        <v>52585</v>
      </c>
      <c r="E11" s="16">
        <v>53374</v>
      </c>
      <c r="F11" s="16">
        <v>54308</v>
      </c>
      <c r="G11" s="16">
        <v>55394</v>
      </c>
      <c r="H11" s="17">
        <v>56787</v>
      </c>
    </row>
    <row r="12" spans="2:8" ht="15.6" x14ac:dyDescent="0.3">
      <c r="B12" s="14">
        <v>9</v>
      </c>
      <c r="C12" s="15">
        <v>353.34950000000003</v>
      </c>
      <c r="D12" s="16">
        <v>54820</v>
      </c>
      <c r="E12" s="16">
        <v>55642</v>
      </c>
      <c r="F12" s="16">
        <v>56616</v>
      </c>
      <c r="G12" s="16">
        <v>57748</v>
      </c>
      <c r="H12" s="17">
        <v>59199</v>
      </c>
    </row>
    <row r="13" spans="2:8" ht="15.6" x14ac:dyDescent="0.3">
      <c r="B13" s="14">
        <v>10</v>
      </c>
      <c r="C13" s="15">
        <v>416.19110000000001</v>
      </c>
      <c r="D13" s="16">
        <v>57151</v>
      </c>
      <c r="E13" s="16">
        <v>58008</v>
      </c>
      <c r="F13" s="16">
        <v>59023</v>
      </c>
      <c r="G13" s="16">
        <v>60203</v>
      </c>
      <c r="H13" s="17">
        <v>61716</v>
      </c>
    </row>
    <row r="14" spans="2:8" ht="15.6" x14ac:dyDescent="0.3">
      <c r="B14" s="14">
        <v>11</v>
      </c>
      <c r="C14" s="15">
        <v>393.17459999999994</v>
      </c>
      <c r="D14" s="16">
        <v>59581</v>
      </c>
      <c r="E14" s="16">
        <v>60475</v>
      </c>
      <c r="F14" s="16">
        <v>61533</v>
      </c>
      <c r="G14" s="16">
        <v>62764</v>
      </c>
      <c r="H14" s="17">
        <v>64757</v>
      </c>
    </row>
    <row r="15" spans="2:8" ht="15.6" x14ac:dyDescent="0.3">
      <c r="B15" s="14">
        <v>12</v>
      </c>
      <c r="C15" s="15">
        <v>473.2328</v>
      </c>
      <c r="D15" s="16">
        <v>62114</v>
      </c>
      <c r="E15" s="16">
        <v>63046</v>
      </c>
      <c r="F15" s="16">
        <v>64149</v>
      </c>
      <c r="G15" s="16">
        <v>65432</v>
      </c>
      <c r="H15" s="17">
        <v>67988</v>
      </c>
    </row>
    <row r="16" spans="2:8" ht="15.6" x14ac:dyDescent="0.3">
      <c r="B16" s="14">
        <v>13</v>
      </c>
      <c r="C16" s="15">
        <v>439.46879999999999</v>
      </c>
      <c r="D16" s="16">
        <v>64753</v>
      </c>
      <c r="E16" s="16">
        <v>65724</v>
      </c>
      <c r="F16" s="16">
        <v>66874</v>
      </c>
      <c r="G16" s="16">
        <v>68211</v>
      </c>
      <c r="H16" s="17">
        <v>71376</v>
      </c>
    </row>
    <row r="17" spans="2:8" ht="15.6" x14ac:dyDescent="0.3">
      <c r="B17" s="14">
        <v>14</v>
      </c>
      <c r="C17" s="15">
        <v>443.01639999999998</v>
      </c>
      <c r="D17" s="16">
        <v>67506</v>
      </c>
      <c r="E17" s="16">
        <v>68519</v>
      </c>
      <c r="F17" s="16">
        <v>69718</v>
      </c>
      <c r="G17" s="16">
        <v>71112</v>
      </c>
      <c r="H17" s="17">
        <v>74935</v>
      </c>
    </row>
    <row r="18" spans="2:8" ht="15.6" x14ac:dyDescent="0.3">
      <c r="B18" s="14">
        <v>15</v>
      </c>
      <c r="C18" s="15">
        <v>451.35829999999999</v>
      </c>
      <c r="D18" s="16">
        <v>70375</v>
      </c>
      <c r="E18" s="16">
        <v>71431</v>
      </c>
      <c r="F18" s="16">
        <v>72681</v>
      </c>
      <c r="G18" s="16">
        <v>74135</v>
      </c>
      <c r="H18" s="17">
        <v>78665</v>
      </c>
    </row>
    <row r="19" spans="2:8" ht="15.6" x14ac:dyDescent="0.3">
      <c r="B19" s="14">
        <v>16</v>
      </c>
      <c r="C19" s="15">
        <v>456.94849999999997</v>
      </c>
      <c r="D19" s="16">
        <v>73366</v>
      </c>
      <c r="E19" s="16">
        <v>74466</v>
      </c>
      <c r="F19" s="16">
        <v>75769</v>
      </c>
      <c r="G19" s="16">
        <v>77284</v>
      </c>
      <c r="H19" s="17">
        <v>82591</v>
      </c>
    </row>
    <row r="20" spans="2:8" ht="15.6" x14ac:dyDescent="0.3">
      <c r="B20" s="14">
        <v>17</v>
      </c>
      <c r="C20" s="15">
        <v>4907.8115000000007</v>
      </c>
      <c r="D20" s="46">
        <v>76486</v>
      </c>
      <c r="E20" s="46">
        <v>77633</v>
      </c>
      <c r="F20" s="46">
        <v>78992</v>
      </c>
      <c r="G20" s="46">
        <v>80572</v>
      </c>
      <c r="H20" s="47">
        <v>86713</v>
      </c>
    </row>
    <row r="21" spans="2:8" ht="15.6" x14ac:dyDescent="0.3">
      <c r="B21" s="18">
        <v>18</v>
      </c>
      <c r="C21" s="19">
        <v>2982.1257999999998</v>
      </c>
      <c r="D21" s="20">
        <v>77731</v>
      </c>
      <c r="E21" s="20">
        <v>78897</v>
      </c>
      <c r="F21" s="20">
        <v>80278</v>
      </c>
      <c r="G21" s="20">
        <v>81884</v>
      </c>
      <c r="H21" s="21">
        <v>88126</v>
      </c>
    </row>
    <row r="22" spans="2:8" ht="15.6" x14ac:dyDescent="0.3">
      <c r="B22" s="18">
        <v>19</v>
      </c>
      <c r="C22" s="19">
        <v>52.389699999999998</v>
      </c>
      <c r="D22" s="20">
        <v>78995</v>
      </c>
      <c r="E22" s="20">
        <v>80180</v>
      </c>
      <c r="F22" s="20">
        <v>81583</v>
      </c>
      <c r="G22" s="20">
        <v>83215</v>
      </c>
      <c r="H22" s="21">
        <v>89563</v>
      </c>
    </row>
    <row r="23" spans="2:8" ht="15.6" x14ac:dyDescent="0.3">
      <c r="B23" s="22">
        <v>20</v>
      </c>
      <c r="C23" s="23">
        <v>758.66570000000002</v>
      </c>
      <c r="D23" s="24">
        <v>80279</v>
      </c>
      <c r="E23" s="24">
        <v>81483</v>
      </c>
      <c r="F23" s="24">
        <v>82909</v>
      </c>
      <c r="G23" s="24">
        <v>84567</v>
      </c>
      <c r="H23" s="25">
        <v>91023</v>
      </c>
    </row>
  </sheetData>
  <pageMargins left="0.7" right="0.7" top="0.75" bottom="0.75" header="0.3" footer="0.3"/>
  <drawing r:id="rId1"/>
  <tableParts count="1">
    <tablePart r:id="rId2"/>
  </tablePart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D20"/>
  <sheetViews>
    <sheetView topLeftCell="B1" workbookViewId="0">
      <selection activeCell="B1" sqref="B1"/>
    </sheetView>
  </sheetViews>
  <sheetFormatPr baseColWidth="10" defaultRowHeight="14.4" x14ac:dyDescent="0.3"/>
  <sheetData>
    <row r="1" spans="2:4" x14ac:dyDescent="0.3">
      <c r="B1" s="132" t="s">
        <v>41</v>
      </c>
    </row>
    <row r="7" spans="2:4" x14ac:dyDescent="0.3">
      <c r="D7" s="129"/>
    </row>
    <row r="9" spans="2:4" x14ac:dyDescent="0.3">
      <c r="D9" s="129"/>
    </row>
    <row r="10" spans="2:4" x14ac:dyDescent="0.3">
      <c r="D10" s="129"/>
    </row>
    <row r="11" spans="2:4" x14ac:dyDescent="0.3">
      <c r="D11" s="129"/>
    </row>
    <row r="12" spans="2:4" x14ac:dyDescent="0.3">
      <c r="D12" s="129"/>
    </row>
    <row r="16" spans="2:4" x14ac:dyDescent="0.3">
      <c r="D16" s="129"/>
    </row>
    <row r="20" spans="4:4" x14ac:dyDescent="0.3">
      <c r="D20" s="129"/>
    </row>
  </sheetData>
  <dataValidations count="1">
    <dataValidation type="custom" allowBlank="1" showInputMessage="1" showErrorMessage="1" errorTitle="ATTENTION" error="Ce champs est réservé" promptTitle="Attention ce champs est réservé" prompt="Attention ce champs est réservé" sqref="B1">
      <formula1>"Daniel Légaré"</formula1>
    </dataValidation>
  </dataValidations>
  <pageMargins left="0.7" right="0.7" top="0.75" bottom="0.75" header="0.3" footer="0.3"/>
  <pageSetup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Feuilles de calcul</vt:lpstr>
      </vt:variant>
      <vt:variant>
        <vt:i4>6</vt:i4>
      </vt:variant>
      <vt:variant>
        <vt:lpstr>Plages nommées</vt:lpstr>
      </vt:variant>
      <vt:variant>
        <vt:i4>17</vt:i4>
      </vt:variant>
    </vt:vector>
  </HeadingPairs>
  <TitlesOfParts>
    <vt:vector size="23" baseType="lpstr">
      <vt:lpstr>Utilisation</vt:lpstr>
      <vt:lpstr>Proposition_retraite</vt:lpstr>
      <vt:lpstr>RRQ</vt:lpstr>
      <vt:lpstr>Salaires_10_20</vt:lpstr>
      <vt:lpstr>Salaire_15_19</vt:lpstr>
      <vt:lpstr>Sign</vt:lpstr>
      <vt:lpstr>Admissibilite</vt:lpstr>
      <vt:lpstr>Age_Ret</vt:lpstr>
      <vt:lpstr>Date_Colonne</vt:lpstr>
      <vt:lpstr>Date_Naissance</vt:lpstr>
      <vt:lpstr>Date_retraite</vt:lpstr>
      <vt:lpstr>Date_salaire_colonne</vt:lpstr>
      <vt:lpstr>Echelon</vt:lpstr>
      <vt:lpstr>Estimation</vt:lpstr>
      <vt:lpstr>Moyenne_60_mois</vt:lpstr>
      <vt:lpstr>Moyenne_automatique</vt:lpstr>
      <vt:lpstr>Moyenne_manuelle</vt:lpstr>
      <vt:lpstr>Moyenne_salariale</vt:lpstr>
      <vt:lpstr>Naissance</vt:lpstr>
      <vt:lpstr>Reduction</vt:lpstr>
      <vt:lpstr>Sal_Moy</vt:lpstr>
      <vt:lpstr>Salaire_10_20</vt:lpstr>
      <vt:lpstr>Services_calcul</vt:lpstr>
    </vt:vector>
  </TitlesOfParts>
  <Company>CSN</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Daniel Légaré</dc:creator>
  <cp:lastModifiedBy>Daniel Légaré</cp:lastModifiedBy>
  <dcterms:created xsi:type="dcterms:W3CDTF">2015-01-12T13:21:17Z</dcterms:created>
  <dcterms:modified xsi:type="dcterms:W3CDTF">2016-06-01T14:31:31Z</dcterms:modified>
</cp:coreProperties>
</file>