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csn.sharepoint.com/sites/Tms-FNEEQ/Documents partages/Regroupement cégep/Négociations/"/>
    </mc:Choice>
  </mc:AlternateContent>
  <xr:revisionPtr revIDLastSave="9" documentId="13_ncr:1_{01137EC2-656B-4D96-B76D-CBB09E4584CB}" xr6:coauthVersionLast="46" xr6:coauthVersionMax="47" xr10:uidLastSave="{FC75942F-A0D3-4BC6-A950-ED4761663139}"/>
  <bookViews>
    <workbookView xWindow="-28920" yWindow="-120" windowWidth="29040" windowHeight="15840" xr2:uid="{4093814D-46CB-473B-8BC1-1166410D3F51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E25" i="1"/>
  <c r="I25" i="1"/>
  <c r="K25" i="1"/>
  <c r="K28" i="1"/>
  <c r="E28" i="1"/>
  <c r="I28" i="1"/>
  <c r="E40" i="1"/>
  <c r="I40" i="1"/>
  <c r="K40" i="1"/>
  <c r="E23" i="1"/>
  <c r="I23" i="1"/>
  <c r="K23" i="1"/>
  <c r="E6" i="1"/>
  <c r="I6" i="1"/>
  <c r="K6" i="1"/>
  <c r="E17" i="1"/>
  <c r="I17" i="1"/>
  <c r="K17" i="1"/>
  <c r="E48" i="1"/>
  <c r="I48" i="1"/>
  <c r="K48" i="1"/>
  <c r="K13" i="1"/>
  <c r="E13" i="1"/>
  <c r="I13" i="1"/>
  <c r="E21" i="1"/>
  <c r="I21" i="1"/>
  <c r="K21" i="1"/>
  <c r="E5" i="1"/>
  <c r="I5" i="1"/>
  <c r="K5" i="1"/>
  <c r="E20" i="1"/>
  <c r="I20" i="1"/>
  <c r="K20" i="1"/>
  <c r="E7" i="1"/>
  <c r="I7" i="1"/>
  <c r="K7" i="1"/>
  <c r="E30" i="1"/>
  <c r="I30" i="1"/>
  <c r="K30" i="1"/>
  <c r="E31" i="1"/>
  <c r="I31" i="1"/>
  <c r="K31" i="1"/>
  <c r="E32" i="1"/>
  <c r="I32" i="1"/>
  <c r="K32" i="1"/>
  <c r="E35" i="1"/>
  <c r="I35" i="1"/>
  <c r="K35" i="1"/>
  <c r="E49" i="1"/>
  <c r="I49" i="1"/>
  <c r="K49" i="1"/>
  <c r="E15" i="1"/>
  <c r="I15" i="1"/>
  <c r="K15" i="1"/>
  <c r="E43" i="1"/>
  <c r="I43" i="1"/>
  <c r="K43" i="1"/>
  <c r="K16" i="1"/>
  <c r="I16" i="1"/>
  <c r="E16" i="1"/>
  <c r="E37" i="1"/>
  <c r="I37" i="1"/>
  <c r="E24" i="1"/>
  <c r="I24" i="1"/>
  <c r="K24" i="1"/>
  <c r="E33" i="1"/>
  <c r="I33" i="1"/>
  <c r="K33" i="1"/>
  <c r="E10" i="1"/>
  <c r="I10" i="1"/>
  <c r="K10" i="1"/>
  <c r="E39" i="1"/>
  <c r="I39" i="1"/>
  <c r="K39" i="1"/>
  <c r="E29" i="1"/>
  <c r="I29" i="1"/>
  <c r="K29" i="1"/>
  <c r="E36" i="1"/>
  <c r="I36" i="1"/>
  <c r="K36" i="1"/>
  <c r="K8" i="1" l="1"/>
  <c r="I8" i="1"/>
  <c r="E8" i="1"/>
  <c r="E45" i="1"/>
  <c r="I45" i="1"/>
  <c r="K45" i="1"/>
  <c r="E34" i="1"/>
  <c r="I34" i="1"/>
  <c r="K34" i="1"/>
  <c r="K9" i="1"/>
  <c r="I9" i="1"/>
  <c r="E9" i="1"/>
  <c r="K18" i="1" l="1"/>
  <c r="K27" i="1"/>
  <c r="K11" i="1"/>
  <c r="K26" i="1"/>
  <c r="K12" i="1"/>
  <c r="K22" i="1"/>
  <c r="K46" i="1"/>
  <c r="K44" i="1"/>
  <c r="K38" i="1"/>
  <c r="K14" i="1"/>
  <c r="K19" i="1"/>
  <c r="K41" i="1"/>
  <c r="K42" i="1"/>
  <c r="I42" i="1"/>
  <c r="I18" i="1"/>
  <c r="I27" i="1"/>
  <c r="I11" i="1"/>
  <c r="I26" i="1"/>
  <c r="I12" i="1"/>
  <c r="I22" i="1"/>
  <c r="I46" i="1"/>
  <c r="I44" i="1"/>
  <c r="I38" i="1"/>
  <c r="I14" i="1"/>
  <c r="I19" i="1"/>
  <c r="I41" i="1"/>
  <c r="E42" i="1"/>
  <c r="E18" i="1"/>
  <c r="E27" i="1"/>
  <c r="E11" i="1"/>
  <c r="E26" i="1"/>
  <c r="E12" i="1"/>
  <c r="E22" i="1"/>
  <c r="E46" i="1"/>
  <c r="E44" i="1"/>
  <c r="E38" i="1"/>
  <c r="E14" i="1"/>
  <c r="E19" i="1"/>
  <c r="E41" i="1"/>
  <c r="J50" i="1"/>
  <c r="H50" i="1"/>
  <c r="F50" i="1"/>
  <c r="D50" i="1"/>
  <c r="I50" i="1" l="1"/>
  <c r="K50" i="1"/>
  <c r="G50" i="1"/>
  <c r="E50" i="1"/>
  <c r="D52" i="1"/>
  <c r="H52" i="1"/>
</calcChain>
</file>

<file path=xl/sharedStrings.xml><?xml version="1.0" encoding="utf-8"?>
<sst xmlns="http://schemas.openxmlformats.org/spreadsheetml/2006/main" count="59" uniqueCount="59">
  <si>
    <t>Négociation 2020</t>
  </si>
  <si>
    <t>Table centrale</t>
  </si>
  <si>
    <t>Table sectoriel</t>
  </si>
  <si>
    <t>Cégep</t>
  </si>
  <si>
    <t>Pour</t>
  </si>
  <si>
    <t>Pour %</t>
  </si>
  <si>
    <t>Contre</t>
  </si>
  <si>
    <t>Contre %</t>
  </si>
  <si>
    <t>Pour TS</t>
  </si>
  <si>
    <t>Pour TS %</t>
  </si>
  <si>
    <t>Contre TS</t>
  </si>
  <si>
    <t>Contre TS %</t>
  </si>
  <si>
    <t>Abitibi</t>
  </si>
  <si>
    <t>Ahuntsic</t>
  </si>
  <si>
    <t>Alma</t>
  </si>
  <si>
    <t>André-Laurendeau</t>
  </si>
  <si>
    <t>Beauce</t>
  </si>
  <si>
    <t>Carleton</t>
  </si>
  <si>
    <t>Charlevoix</t>
  </si>
  <si>
    <t>Chibougamau</t>
  </si>
  <si>
    <t>Chicoutimi</t>
  </si>
  <si>
    <t>CQFA</t>
  </si>
  <si>
    <t>Dawson</t>
  </si>
  <si>
    <t>Édouard-Montpetit</t>
  </si>
  <si>
    <t>ÉPAQ</t>
  </si>
  <si>
    <t>Garneau</t>
  </si>
  <si>
    <t>Granby</t>
  </si>
  <si>
    <t>Heritage</t>
  </si>
  <si>
    <t>John-Abbott</t>
  </si>
  <si>
    <t>Joliette</t>
  </si>
  <si>
    <t>Jonquière</t>
  </si>
  <si>
    <t>La Pocatière</t>
  </si>
  <si>
    <t>L'Assomption</t>
  </si>
  <si>
    <t>Lévis</t>
  </si>
  <si>
    <t>Limoilou</t>
  </si>
  <si>
    <t>Lionel-Goulx</t>
  </si>
  <si>
    <t>Maisonneuve</t>
  </si>
  <si>
    <t>Marie-Victorin</t>
  </si>
  <si>
    <t>Montmorency</t>
  </si>
  <si>
    <t>Outaoutais</t>
  </si>
  <si>
    <t>Rosemont</t>
  </si>
  <si>
    <t>Shawinigan</t>
  </si>
  <si>
    <t>Sherbrooke</t>
  </si>
  <si>
    <t>St Lawrence</t>
  </si>
  <si>
    <t>Terrebonne</t>
  </si>
  <si>
    <t>Thetford</t>
  </si>
  <si>
    <t>Trois-Rivières</t>
  </si>
  <si>
    <t>Valleyfield</t>
  </si>
  <si>
    <t>Vanier</t>
  </si>
  <si>
    <t>TOTAL</t>
  </si>
  <si>
    <t>Total membres ayant voté</t>
  </si>
  <si>
    <t>Sept-Îles</t>
  </si>
  <si>
    <t>Saint-Félicien</t>
  </si>
  <si>
    <t>Saint-Hyacinthe</t>
  </si>
  <si>
    <t>Saint-Jean</t>
  </si>
  <si>
    <t>Saint-Lambert</t>
  </si>
  <si>
    <t>Saint-Jérôme</t>
  </si>
  <si>
    <t>Saint-Laurent</t>
  </si>
  <si>
    <t>Vieux-Montréal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</si>
</sst>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10" fontId="0" fillId="0" borderId="1" xfId="1" applyNumberFormat="1" applyFont="1" applyBorder="1"/>
    <xf numFmtId="0" fontId="2" fillId="0" borderId="3" xfId="0" applyFont="1" applyBorder="1"/>
    <xf numFmtId="0" fontId="2" fillId="0" borderId="4" xfId="0" applyFont="1" applyBorder="1"/>
    <xf numFmtId="10" fontId="2" fillId="0" borderId="4" xfId="1" applyNumberFormat="1" applyFont="1" applyBorder="1"/>
    <xf numFmtId="10" fontId="2" fillId="0" borderId="5" xfId="1" applyNumberFormat="1" applyFont="1" applyBorder="1"/>
    <xf numFmtId="10" fontId="0" fillId="0" borderId="10" xfId="1" applyNumberFormat="1" applyFont="1" applyBorder="1"/>
    <xf numFmtId="0" fontId="0" fillId="0" borderId="14" xfId="0" applyBorder="1"/>
    <xf numFmtId="0" fontId="0" fillId="0" borderId="11" xfId="0" applyBorder="1"/>
    <xf numFmtId="0" fontId="0" fillId="0" borderId="2" xfId="0" applyBorder="1"/>
    <xf numFmtId="10" fontId="0" fillId="0" borderId="2" xfId="1" applyNumberFormat="1" applyFont="1" applyBorder="1"/>
    <xf numFmtId="10" fontId="0" fillId="0" borderId="12" xfId="1" applyNumberFormat="1" applyFont="1" applyBorder="1"/>
    <xf numFmtId="0" fontId="2" fillId="0" borderId="15" xfId="0" applyFont="1" applyBorder="1" applyAlignment="1">
      <alignment vertical="center"/>
    </xf>
    <xf numFmtId="0" fontId="0" fillId="0" borderId="9" xfId="0" applyBorder="1"/>
    <xf numFmtId="0" fontId="0" fillId="0" borderId="13" xfId="0" applyBorder="1"/>
    <xf numFmtId="10" fontId="0" fillId="2" borderId="1" xfId="1" applyNumberFormat="1" applyFont="1" applyFill="1" applyBorder="1"/>
    <xf numFmtId="0" fontId="0" fillId="2" borderId="1" xfId="0" applyFill="1" applyBorder="1"/>
    <xf numFmtId="10" fontId="0" fillId="2" borderId="10" xfId="1" applyNumberFormat="1" applyFont="1" applyFill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E86133-621D-4D5C-952F-305692053288}" name="Tableau2" displayName="Tableau2" ref="C4:K49" totalsRowShown="0" headerRowDxfId="12" headerRowBorderDxfId="11" tableBorderDxfId="10" totalsRowBorderDxfId="9" headerRowCellStyle="Pourcentage">
  <autoFilter ref="C4:K49" xr:uid="{71BE684C-A005-4348-806C-DB09BDAF664E}"/>
  <sortState xmlns:xlrd2="http://schemas.microsoft.com/office/spreadsheetml/2017/richdata2" ref="C5:K49">
    <sortCondition ref="C4:C49"/>
  </sortState>
  <tableColumns count="9">
    <tableColumn id="1" xr3:uid="{2801919D-4CE8-42D3-A842-82348C837C5E}" name="Cégep" dataDxfId="8"/>
    <tableColumn id="2" xr3:uid="{7EE3DA11-962B-48C8-A61D-794D787A90B1}" name="Pour" dataDxfId="7"/>
    <tableColumn id="3" xr3:uid="{D9566B50-6EE8-4EDA-9157-BC4F21FF2F8A}" name="Pour %" dataDxfId="6" dataCellStyle="Pourcentage">
      <calculatedColumnFormula>D5/(D5+F5)</calculatedColumnFormula>
    </tableColumn>
    <tableColumn id="4" xr3:uid="{20FB3593-7EAB-40C0-BA16-DF884F9D04E7}" name="Contre" dataDxfId="5"/>
    <tableColumn id="5" xr3:uid="{FB15B56D-8088-472B-B6D4-E5E079A1F9E2}" name="Contre %" dataDxfId="0" dataCellStyle="Pourcentage">
      <calculatedColumnFormula>Tableau2[[#This Row],[Contre]]/(Tableau2[[#This Row],[Pour]]+Tableau2[[#This Row],[Contre]])</calculatedColumnFormula>
    </tableColumn>
    <tableColumn id="6" xr3:uid="{C2DC84D9-E604-4046-8F86-4E7C009EF12E}" name="Pour TS" dataDxfId="4"/>
    <tableColumn id="7" xr3:uid="{22AF5BC9-F012-4302-9880-74B3551E1816}" name="Pour TS %" dataDxfId="3" dataCellStyle="Pourcentage">
      <calculatedColumnFormula>H5/(H5+J5)</calculatedColumnFormula>
    </tableColumn>
    <tableColumn id="8" xr3:uid="{C9980D28-E074-4607-A03D-531C33919089}" name="Contre TS" dataDxfId="2"/>
    <tableColumn id="9" xr3:uid="{A5A7EE20-9B59-4229-BFD8-395EFBED3BD3}" name="Contre TS %" dataDxfId="1" dataCellStyle="Pourcentage">
      <calculatedColumnFormula>J5/(H5+J5)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DBA75-41BF-414F-B773-92688BDBCA05}">
  <dimension ref="A2:K52"/>
  <sheetViews>
    <sheetView tabSelected="1" zoomScale="80" zoomScaleNormal="80" workbookViewId="0">
      <selection activeCell="K48" sqref="K48"/>
    </sheetView>
  </sheetViews>
  <sheetFormatPr baseColWidth="10" defaultColWidth="11.42578125" defaultRowHeight="15" x14ac:dyDescent="0.25"/>
  <cols>
    <col min="1" max="1" width="3.5703125" customWidth="1"/>
    <col min="2" max="2" width="3.42578125" bestFit="1" customWidth="1"/>
    <col min="3" max="3" width="19.85546875" bestFit="1" customWidth="1"/>
    <col min="4" max="4" width="8" bestFit="1" customWidth="1"/>
    <col min="5" max="5" width="9" bestFit="1" customWidth="1"/>
    <col min="6" max="6" width="8.85546875" bestFit="1" customWidth="1"/>
    <col min="7" max="7" width="10.7109375" customWidth="1"/>
    <col min="8" max="8" width="9.42578125" bestFit="1" customWidth="1"/>
    <col min="9" max="9" width="11.42578125" bestFit="1" customWidth="1"/>
    <col min="10" max="10" width="11.140625" bestFit="1" customWidth="1"/>
    <col min="11" max="11" width="13.140625" bestFit="1" customWidth="1"/>
    <col min="12" max="12" width="2.85546875" bestFit="1" customWidth="1"/>
    <col min="13" max="13" width="17.140625" bestFit="1" customWidth="1"/>
    <col min="14" max="14" width="7.140625" bestFit="1" customWidth="1"/>
    <col min="15" max="15" width="9" bestFit="1" customWidth="1"/>
    <col min="16" max="16" width="8.85546875" bestFit="1" customWidth="1"/>
    <col min="17" max="17" width="10.7109375" customWidth="1"/>
    <col min="18" max="18" width="9.42578125" bestFit="1" customWidth="1"/>
    <col min="19" max="19" width="11.42578125" bestFit="1" customWidth="1"/>
    <col min="20" max="20" width="11.140625" bestFit="1" customWidth="1"/>
    <col min="21" max="21" width="13.140625" bestFit="1" customWidth="1"/>
  </cols>
  <sheetData>
    <row r="2" spans="2:11" ht="15.75" customHeight="1" x14ac:dyDescent="0.25">
      <c r="D2" s="23" t="s">
        <v>0</v>
      </c>
      <c r="E2" s="24"/>
      <c r="F2" s="24"/>
      <c r="G2" s="24"/>
      <c r="H2" s="24"/>
      <c r="I2" s="24"/>
      <c r="J2" s="24"/>
      <c r="K2" s="24"/>
    </row>
    <row r="3" spans="2:11" x14ac:dyDescent="0.25">
      <c r="C3" s="14"/>
      <c r="D3" s="26" t="s">
        <v>1</v>
      </c>
      <c r="E3" s="27"/>
      <c r="F3" s="27"/>
      <c r="G3" s="28"/>
      <c r="H3" s="26" t="s">
        <v>2</v>
      </c>
      <c r="I3" s="27"/>
      <c r="J3" s="27"/>
      <c r="K3" s="29"/>
    </row>
    <row r="4" spans="2:11" x14ac:dyDescent="0.25">
      <c r="C4" s="10" t="s">
        <v>3</v>
      </c>
      <c r="D4" s="11" t="s">
        <v>4</v>
      </c>
      <c r="E4" s="12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1" t="s">
        <v>10</v>
      </c>
      <c r="K4" s="13" t="s">
        <v>11</v>
      </c>
    </row>
    <row r="5" spans="2:11" x14ac:dyDescent="0.25">
      <c r="B5">
        <v>1</v>
      </c>
      <c r="C5" s="15" t="s">
        <v>12</v>
      </c>
      <c r="D5" s="2">
        <v>67</v>
      </c>
      <c r="E5" s="17">
        <f t="shared" ref="E5:E46" si="0">D5/(D5+F5)</f>
        <v>1</v>
      </c>
      <c r="F5" s="18">
        <v>0</v>
      </c>
      <c r="G5" s="17">
        <f>Tableau2[[#This Row],[Contre]]/(Tableau2[[#This Row],[Pour]]+Tableau2[[#This Row],[Contre]])</f>
        <v>0</v>
      </c>
      <c r="H5" s="18">
        <v>67</v>
      </c>
      <c r="I5" s="17">
        <f t="shared" ref="I5:I46" si="1">H5/(H5+J5)</f>
        <v>1</v>
      </c>
      <c r="J5" s="18">
        <v>0</v>
      </c>
      <c r="K5" s="19">
        <f t="shared" ref="K5:K36" si="2">J5/(H5+J5)</f>
        <v>0</v>
      </c>
    </row>
    <row r="6" spans="2:11" x14ac:dyDescent="0.25">
      <c r="B6">
        <v>2</v>
      </c>
      <c r="C6" s="15" t="s">
        <v>13</v>
      </c>
      <c r="D6" s="2">
        <v>36</v>
      </c>
      <c r="E6" s="17">
        <f t="shared" si="0"/>
        <v>0.29032258064516131</v>
      </c>
      <c r="F6" s="18">
        <v>88</v>
      </c>
      <c r="G6" s="17">
        <f>Tableau2[[#This Row],[Contre]]/(Tableau2[[#This Row],[Pour]]+Tableau2[[#This Row],[Contre]])</f>
        <v>0.70967741935483875</v>
      </c>
      <c r="H6" s="18">
        <v>84</v>
      </c>
      <c r="I6" s="17">
        <f t="shared" si="1"/>
        <v>0.68852459016393441</v>
      </c>
      <c r="J6" s="18">
        <v>38</v>
      </c>
      <c r="K6" s="19">
        <f t="shared" si="2"/>
        <v>0.31147540983606559</v>
      </c>
    </row>
    <row r="7" spans="2:11" x14ac:dyDescent="0.25">
      <c r="B7">
        <v>3</v>
      </c>
      <c r="C7" s="15" t="s">
        <v>14</v>
      </c>
      <c r="D7" s="2">
        <v>37</v>
      </c>
      <c r="E7" s="17">
        <f t="shared" si="0"/>
        <v>0.97368421052631582</v>
      </c>
      <c r="F7" s="18">
        <v>1</v>
      </c>
      <c r="G7" s="17">
        <f>Tableau2[[#This Row],[Contre]]/(Tableau2[[#This Row],[Pour]]+Tableau2[[#This Row],[Contre]])</f>
        <v>2.6315789473684209E-2</v>
      </c>
      <c r="H7" s="18">
        <v>37</v>
      </c>
      <c r="I7" s="17">
        <f t="shared" si="1"/>
        <v>0.97368421052631582</v>
      </c>
      <c r="J7" s="18">
        <v>1</v>
      </c>
      <c r="K7" s="19">
        <f t="shared" si="2"/>
        <v>2.6315789473684209E-2</v>
      </c>
    </row>
    <row r="8" spans="2:11" x14ac:dyDescent="0.25">
      <c r="B8">
        <v>4</v>
      </c>
      <c r="C8" s="15" t="s">
        <v>15</v>
      </c>
      <c r="D8" s="2">
        <v>99</v>
      </c>
      <c r="E8" s="17">
        <f t="shared" si="0"/>
        <v>0.84615384615384615</v>
      </c>
      <c r="F8" s="18">
        <v>18</v>
      </c>
      <c r="G8" s="17">
        <f>Tableau2[[#This Row],[Contre]]/(Tableau2[[#This Row],[Pour]]+Tableau2[[#This Row],[Contre]])</f>
        <v>0.15384615384615385</v>
      </c>
      <c r="H8" s="18">
        <v>104</v>
      </c>
      <c r="I8" s="17">
        <f t="shared" si="1"/>
        <v>0.88888888888888884</v>
      </c>
      <c r="J8" s="18">
        <v>13</v>
      </c>
      <c r="K8" s="19">
        <f t="shared" si="2"/>
        <v>0.1111111111111111</v>
      </c>
    </row>
    <row r="9" spans="2:11" x14ac:dyDescent="0.25">
      <c r="B9">
        <v>5</v>
      </c>
      <c r="C9" s="15" t="s">
        <v>16</v>
      </c>
      <c r="D9" s="2">
        <v>63</v>
      </c>
      <c r="E9" s="17">
        <f t="shared" si="0"/>
        <v>0.81818181818181823</v>
      </c>
      <c r="F9" s="18">
        <v>14</v>
      </c>
      <c r="G9" s="17">
        <f>Tableau2[[#This Row],[Contre]]/(Tableau2[[#This Row],[Pour]]+Tableau2[[#This Row],[Contre]])</f>
        <v>0.18181818181818182</v>
      </c>
      <c r="H9" s="18">
        <v>73</v>
      </c>
      <c r="I9" s="17">
        <f t="shared" si="1"/>
        <v>0.94805194805194803</v>
      </c>
      <c r="J9" s="18">
        <v>4</v>
      </c>
      <c r="K9" s="19">
        <f t="shared" si="2"/>
        <v>5.1948051948051951E-2</v>
      </c>
    </row>
    <row r="10" spans="2:11" x14ac:dyDescent="0.25">
      <c r="B10">
        <v>6</v>
      </c>
      <c r="C10" s="15" t="s">
        <v>17</v>
      </c>
      <c r="D10" s="2">
        <v>15</v>
      </c>
      <c r="E10" s="17">
        <f t="shared" si="0"/>
        <v>1</v>
      </c>
      <c r="F10" s="18">
        <v>0</v>
      </c>
      <c r="G10" s="17">
        <f>Tableau2[[#This Row],[Contre]]/(Tableau2[[#This Row],[Pour]]+Tableau2[[#This Row],[Contre]])</f>
        <v>0</v>
      </c>
      <c r="H10" s="18">
        <v>14</v>
      </c>
      <c r="I10" s="17">
        <f t="shared" si="1"/>
        <v>0.93333333333333335</v>
      </c>
      <c r="J10" s="18">
        <v>1</v>
      </c>
      <c r="K10" s="19">
        <f t="shared" si="2"/>
        <v>6.6666666666666666E-2</v>
      </c>
    </row>
    <row r="11" spans="2:11" x14ac:dyDescent="0.25">
      <c r="B11">
        <v>7</v>
      </c>
      <c r="C11" s="15" t="s">
        <v>18</v>
      </c>
      <c r="D11" s="2">
        <v>8</v>
      </c>
      <c r="E11" s="17">
        <f t="shared" si="0"/>
        <v>1</v>
      </c>
      <c r="F11" s="18">
        <v>0</v>
      </c>
      <c r="G11" s="17">
        <f>Tableau2[[#This Row],[Contre]]/(Tableau2[[#This Row],[Pour]]+Tableau2[[#This Row],[Contre]])</f>
        <v>0</v>
      </c>
      <c r="H11" s="18">
        <v>1</v>
      </c>
      <c r="I11" s="17">
        <f t="shared" si="1"/>
        <v>0.14285714285714285</v>
      </c>
      <c r="J11" s="18">
        <v>6</v>
      </c>
      <c r="K11" s="19">
        <f t="shared" si="2"/>
        <v>0.8571428571428571</v>
      </c>
    </row>
    <row r="12" spans="2:11" x14ac:dyDescent="0.25">
      <c r="B12">
        <v>8</v>
      </c>
      <c r="C12" s="15" t="s">
        <v>19</v>
      </c>
      <c r="D12" s="2">
        <v>10</v>
      </c>
      <c r="E12" s="17">
        <f t="shared" si="0"/>
        <v>1</v>
      </c>
      <c r="F12" s="18">
        <v>0</v>
      </c>
      <c r="G12" s="17">
        <f>Tableau2[[#This Row],[Contre]]/(Tableau2[[#This Row],[Pour]]+Tableau2[[#This Row],[Contre]])</f>
        <v>0</v>
      </c>
      <c r="H12" s="18">
        <v>10</v>
      </c>
      <c r="I12" s="17">
        <f t="shared" si="1"/>
        <v>1</v>
      </c>
      <c r="J12" s="18">
        <v>0</v>
      </c>
      <c r="K12" s="19">
        <f t="shared" si="2"/>
        <v>0</v>
      </c>
    </row>
    <row r="13" spans="2:11" x14ac:dyDescent="0.25">
      <c r="B13">
        <v>9</v>
      </c>
      <c r="C13" s="15" t="s">
        <v>20</v>
      </c>
      <c r="D13" s="2">
        <v>59</v>
      </c>
      <c r="E13" s="17">
        <f t="shared" si="0"/>
        <v>0.84285714285714286</v>
      </c>
      <c r="F13" s="18">
        <v>11</v>
      </c>
      <c r="G13" s="17">
        <f>Tableau2[[#This Row],[Contre]]/(Tableau2[[#This Row],[Pour]]+Tableau2[[#This Row],[Contre]])</f>
        <v>0.15714285714285714</v>
      </c>
      <c r="H13" s="18">
        <v>60</v>
      </c>
      <c r="I13" s="17">
        <f t="shared" si="1"/>
        <v>0.8571428571428571</v>
      </c>
      <c r="J13" s="18">
        <v>10</v>
      </c>
      <c r="K13" s="19">
        <f t="shared" si="2"/>
        <v>0.14285714285714285</v>
      </c>
    </row>
    <row r="14" spans="2:11" x14ac:dyDescent="0.25">
      <c r="B14">
        <v>10</v>
      </c>
      <c r="C14" s="15" t="s">
        <v>21</v>
      </c>
      <c r="D14" s="2">
        <v>22</v>
      </c>
      <c r="E14" s="17">
        <f t="shared" si="0"/>
        <v>1</v>
      </c>
      <c r="F14" s="18">
        <v>0</v>
      </c>
      <c r="G14" s="17">
        <f>Tableau2[[#This Row],[Contre]]/(Tableau2[[#This Row],[Pour]]+Tableau2[[#This Row],[Contre]])</f>
        <v>0</v>
      </c>
      <c r="H14" s="18">
        <v>22</v>
      </c>
      <c r="I14" s="17">
        <f t="shared" si="1"/>
        <v>1</v>
      </c>
      <c r="J14" s="18">
        <v>0</v>
      </c>
      <c r="K14" s="19">
        <f t="shared" si="2"/>
        <v>0</v>
      </c>
    </row>
    <row r="15" spans="2:11" x14ac:dyDescent="0.25">
      <c r="B15">
        <v>11</v>
      </c>
      <c r="C15" s="15" t="s">
        <v>22</v>
      </c>
      <c r="D15" s="2">
        <v>114</v>
      </c>
      <c r="E15" s="17">
        <f t="shared" si="0"/>
        <v>0.90476190476190477</v>
      </c>
      <c r="F15" s="18">
        <v>12</v>
      </c>
      <c r="G15" s="17">
        <f>Tableau2[[#This Row],[Contre]]/(Tableau2[[#This Row],[Pour]]+Tableau2[[#This Row],[Contre]])</f>
        <v>9.5238095238095233E-2</v>
      </c>
      <c r="H15" s="18">
        <v>114</v>
      </c>
      <c r="I15" s="17">
        <f t="shared" si="1"/>
        <v>0.90476190476190477</v>
      </c>
      <c r="J15" s="18">
        <v>12</v>
      </c>
      <c r="K15" s="19">
        <f t="shared" si="2"/>
        <v>9.5238095238095233E-2</v>
      </c>
    </row>
    <row r="16" spans="2:11" x14ac:dyDescent="0.25">
      <c r="B16">
        <v>12</v>
      </c>
      <c r="C16" s="15" t="s">
        <v>23</v>
      </c>
      <c r="D16" s="2">
        <v>131</v>
      </c>
      <c r="E16" s="17">
        <f t="shared" si="0"/>
        <v>0.88513513513513509</v>
      </c>
      <c r="F16" s="18">
        <v>17</v>
      </c>
      <c r="G16" s="17">
        <f>Tableau2[[#This Row],[Contre]]/(Tableau2[[#This Row],[Pour]]+Tableau2[[#This Row],[Contre]])</f>
        <v>0.11486486486486487</v>
      </c>
      <c r="H16" s="18">
        <v>134</v>
      </c>
      <c r="I16" s="17">
        <f t="shared" si="1"/>
        <v>0.90540540540540537</v>
      </c>
      <c r="J16" s="18">
        <v>14</v>
      </c>
      <c r="K16" s="19">
        <f t="shared" si="2"/>
        <v>9.45945945945946E-2</v>
      </c>
    </row>
    <row r="17" spans="2:11" x14ac:dyDescent="0.25">
      <c r="B17">
        <v>13</v>
      </c>
      <c r="C17" s="15" t="s">
        <v>24</v>
      </c>
      <c r="D17" s="2">
        <v>16</v>
      </c>
      <c r="E17" s="17">
        <f t="shared" si="0"/>
        <v>0.84210526315789469</v>
      </c>
      <c r="F17" s="18">
        <v>3</v>
      </c>
      <c r="G17" s="17">
        <f>Tableau2[[#This Row],[Contre]]/(Tableau2[[#This Row],[Pour]]+Tableau2[[#This Row],[Contre]])</f>
        <v>0.15789473684210525</v>
      </c>
      <c r="H17" s="18">
        <v>17</v>
      </c>
      <c r="I17" s="17">
        <f t="shared" si="1"/>
        <v>0.89473684210526316</v>
      </c>
      <c r="J17" s="18">
        <v>2</v>
      </c>
      <c r="K17" s="19">
        <f t="shared" si="2"/>
        <v>0.10526315789473684</v>
      </c>
    </row>
    <row r="18" spans="2:11" x14ac:dyDescent="0.25">
      <c r="B18">
        <v>14</v>
      </c>
      <c r="C18" s="15" t="s">
        <v>25</v>
      </c>
      <c r="D18" s="2">
        <v>74</v>
      </c>
      <c r="E18" s="17">
        <f t="shared" si="0"/>
        <v>0.81318681318681318</v>
      </c>
      <c r="F18" s="18">
        <v>17</v>
      </c>
      <c r="G18" s="17">
        <f>Tableau2[[#This Row],[Contre]]/(Tableau2[[#This Row],[Pour]]+Tableau2[[#This Row],[Contre]])</f>
        <v>0.18681318681318682</v>
      </c>
      <c r="H18" s="18">
        <v>75</v>
      </c>
      <c r="I18" s="17">
        <f t="shared" si="1"/>
        <v>0.82417582417582413</v>
      </c>
      <c r="J18" s="18">
        <v>16</v>
      </c>
      <c r="K18" s="19">
        <f t="shared" si="2"/>
        <v>0.17582417582417584</v>
      </c>
    </row>
    <row r="19" spans="2:11" x14ac:dyDescent="0.25">
      <c r="B19">
        <v>15</v>
      </c>
      <c r="C19" s="15" t="s">
        <v>26</v>
      </c>
      <c r="D19" s="2">
        <v>53</v>
      </c>
      <c r="E19" s="17">
        <f t="shared" si="0"/>
        <v>0.98148148148148151</v>
      </c>
      <c r="F19" s="18">
        <v>1</v>
      </c>
      <c r="G19" s="17">
        <f>Tableau2[[#This Row],[Contre]]/(Tableau2[[#This Row],[Pour]]+Tableau2[[#This Row],[Contre]])</f>
        <v>1.8518518518518517E-2</v>
      </c>
      <c r="H19" s="18">
        <v>53</v>
      </c>
      <c r="I19" s="17">
        <f t="shared" si="1"/>
        <v>0.98148148148148151</v>
      </c>
      <c r="J19" s="18">
        <v>1</v>
      </c>
      <c r="K19" s="19">
        <f t="shared" si="2"/>
        <v>1.8518518518518517E-2</v>
      </c>
    </row>
    <row r="20" spans="2:11" x14ac:dyDescent="0.25">
      <c r="B20">
        <v>16</v>
      </c>
      <c r="C20" s="15" t="s">
        <v>27</v>
      </c>
      <c r="D20" s="2">
        <v>67</v>
      </c>
      <c r="E20" s="17">
        <f t="shared" si="0"/>
        <v>1</v>
      </c>
      <c r="F20" s="18">
        <v>0</v>
      </c>
      <c r="G20" s="17">
        <f>Tableau2[[#This Row],[Contre]]/(Tableau2[[#This Row],[Pour]]+Tableau2[[#This Row],[Contre]])</f>
        <v>0</v>
      </c>
      <c r="H20" s="18">
        <v>67</v>
      </c>
      <c r="I20" s="17">
        <f t="shared" si="1"/>
        <v>1</v>
      </c>
      <c r="J20" s="18">
        <v>0</v>
      </c>
      <c r="K20" s="19">
        <f t="shared" si="2"/>
        <v>0</v>
      </c>
    </row>
    <row r="21" spans="2:11" x14ac:dyDescent="0.25">
      <c r="B21">
        <v>17</v>
      </c>
      <c r="C21" s="15" t="s">
        <v>28</v>
      </c>
      <c r="D21" s="2">
        <v>64</v>
      </c>
      <c r="E21" s="17">
        <f t="shared" si="0"/>
        <v>0.77108433734939763</v>
      </c>
      <c r="F21" s="18">
        <v>19</v>
      </c>
      <c r="G21" s="17">
        <f>Tableau2[[#This Row],[Contre]]/(Tableau2[[#This Row],[Pour]]+Tableau2[[#This Row],[Contre]])</f>
        <v>0.2289156626506024</v>
      </c>
      <c r="H21" s="18">
        <v>69</v>
      </c>
      <c r="I21" s="17">
        <f t="shared" si="1"/>
        <v>0.89610389610389607</v>
      </c>
      <c r="J21" s="18">
        <v>8</v>
      </c>
      <c r="K21" s="19">
        <f t="shared" si="2"/>
        <v>0.1038961038961039</v>
      </c>
    </row>
    <row r="22" spans="2:11" x14ac:dyDescent="0.25">
      <c r="B22">
        <v>18</v>
      </c>
      <c r="C22" s="15" t="s">
        <v>29</v>
      </c>
      <c r="D22" s="2">
        <v>53</v>
      </c>
      <c r="E22" s="17">
        <f t="shared" si="0"/>
        <v>0.92982456140350878</v>
      </c>
      <c r="F22" s="18">
        <v>4</v>
      </c>
      <c r="G22" s="17">
        <f>Tableau2[[#This Row],[Contre]]/(Tableau2[[#This Row],[Pour]]+Tableau2[[#This Row],[Contre]])</f>
        <v>7.0175438596491224E-2</v>
      </c>
      <c r="H22" s="18">
        <v>53</v>
      </c>
      <c r="I22" s="17">
        <f t="shared" si="1"/>
        <v>0.91379310344827591</v>
      </c>
      <c r="J22" s="18">
        <v>5</v>
      </c>
      <c r="K22" s="19">
        <f t="shared" si="2"/>
        <v>8.6206896551724144E-2</v>
      </c>
    </row>
    <row r="23" spans="2:11" x14ac:dyDescent="0.25">
      <c r="B23">
        <v>19</v>
      </c>
      <c r="C23" s="15" t="s">
        <v>30</v>
      </c>
      <c r="D23" s="2">
        <v>126</v>
      </c>
      <c r="E23" s="17">
        <f t="shared" si="0"/>
        <v>0.9</v>
      </c>
      <c r="F23" s="18">
        <v>14</v>
      </c>
      <c r="G23" s="17">
        <f>Tableau2[[#This Row],[Contre]]/(Tableau2[[#This Row],[Pour]]+Tableau2[[#This Row],[Contre]])</f>
        <v>0.1</v>
      </c>
      <c r="H23" s="18">
        <v>131</v>
      </c>
      <c r="I23" s="17">
        <f t="shared" si="1"/>
        <v>0.92253521126760563</v>
      </c>
      <c r="J23" s="18">
        <v>11</v>
      </c>
      <c r="K23" s="19">
        <f t="shared" si="2"/>
        <v>7.746478873239436E-2</v>
      </c>
    </row>
    <row r="24" spans="2:11" x14ac:dyDescent="0.25">
      <c r="B24">
        <v>20</v>
      </c>
      <c r="C24" s="15" t="s">
        <v>31</v>
      </c>
      <c r="D24" s="2">
        <v>50</v>
      </c>
      <c r="E24" s="17">
        <f t="shared" si="0"/>
        <v>1</v>
      </c>
      <c r="F24" s="18">
        <v>0</v>
      </c>
      <c r="G24" s="17">
        <f>Tableau2[[#This Row],[Contre]]/(Tableau2[[#This Row],[Pour]]+Tableau2[[#This Row],[Contre]])</f>
        <v>0</v>
      </c>
      <c r="H24" s="18">
        <v>50</v>
      </c>
      <c r="I24" s="17">
        <f t="shared" si="1"/>
        <v>1</v>
      </c>
      <c r="J24" s="18">
        <v>0</v>
      </c>
      <c r="K24" s="19">
        <f t="shared" si="2"/>
        <v>0</v>
      </c>
    </row>
    <row r="25" spans="2:11" x14ac:dyDescent="0.25">
      <c r="B25">
        <v>21</v>
      </c>
      <c r="C25" s="15" t="s">
        <v>32</v>
      </c>
      <c r="D25" s="2">
        <v>56</v>
      </c>
      <c r="E25" s="17">
        <f t="shared" si="0"/>
        <v>1</v>
      </c>
      <c r="F25" s="18">
        <v>0</v>
      </c>
      <c r="G25" s="17">
        <f>Tableau2[[#This Row],[Contre]]/(Tableau2[[#This Row],[Pour]]+Tableau2[[#This Row],[Contre]])</f>
        <v>0</v>
      </c>
      <c r="H25" s="18">
        <v>56</v>
      </c>
      <c r="I25" s="17">
        <f t="shared" si="1"/>
        <v>1</v>
      </c>
      <c r="J25" s="18">
        <v>0</v>
      </c>
      <c r="K25" s="19">
        <f t="shared" si="2"/>
        <v>0</v>
      </c>
    </row>
    <row r="26" spans="2:11" x14ac:dyDescent="0.25">
      <c r="B26">
        <v>22</v>
      </c>
      <c r="C26" s="15" t="s">
        <v>33</v>
      </c>
      <c r="D26" s="2">
        <v>68</v>
      </c>
      <c r="E26" s="17">
        <f t="shared" si="0"/>
        <v>0.91891891891891897</v>
      </c>
      <c r="F26" s="18">
        <v>6</v>
      </c>
      <c r="G26" s="17">
        <f>Tableau2[[#This Row],[Contre]]/(Tableau2[[#This Row],[Pour]]+Tableau2[[#This Row],[Contre]])</f>
        <v>8.1081081081081086E-2</v>
      </c>
      <c r="H26" s="18">
        <v>69</v>
      </c>
      <c r="I26" s="17">
        <f t="shared" si="1"/>
        <v>0.93243243243243246</v>
      </c>
      <c r="J26" s="18">
        <v>5</v>
      </c>
      <c r="K26" s="19">
        <f t="shared" si="2"/>
        <v>6.7567567567567571E-2</v>
      </c>
    </row>
    <row r="27" spans="2:11" x14ac:dyDescent="0.25">
      <c r="B27">
        <v>23</v>
      </c>
      <c r="C27" s="15" t="s">
        <v>34</v>
      </c>
      <c r="D27" s="2">
        <v>60</v>
      </c>
      <c r="E27" s="17">
        <f t="shared" si="0"/>
        <v>0.759493670886076</v>
      </c>
      <c r="F27" s="18">
        <v>19</v>
      </c>
      <c r="G27" s="17">
        <f>Tableau2[[#This Row],[Contre]]/(Tableau2[[#This Row],[Pour]]+Tableau2[[#This Row],[Contre]])</f>
        <v>0.24050632911392406</v>
      </c>
      <c r="H27" s="18">
        <v>68</v>
      </c>
      <c r="I27" s="17">
        <f t="shared" si="1"/>
        <v>0.86075949367088611</v>
      </c>
      <c r="J27" s="18">
        <v>11</v>
      </c>
      <c r="K27" s="19">
        <f t="shared" si="2"/>
        <v>0.13924050632911392</v>
      </c>
    </row>
    <row r="28" spans="2:11" x14ac:dyDescent="0.25">
      <c r="B28">
        <v>24</v>
      </c>
      <c r="C28" s="15" t="s">
        <v>35</v>
      </c>
      <c r="D28" s="2">
        <v>103</v>
      </c>
      <c r="E28" s="17">
        <f t="shared" si="0"/>
        <v>0.8728813559322034</v>
      </c>
      <c r="F28" s="18">
        <v>15</v>
      </c>
      <c r="G28" s="17">
        <f>Tableau2[[#This Row],[Contre]]/(Tableau2[[#This Row],[Pour]]+Tableau2[[#This Row],[Contre]])</f>
        <v>0.1271186440677966</v>
      </c>
      <c r="H28" s="18">
        <v>114</v>
      </c>
      <c r="I28" s="17">
        <f t="shared" si="1"/>
        <v>0.95798319327731096</v>
      </c>
      <c r="J28" s="18">
        <v>5</v>
      </c>
      <c r="K28" s="19">
        <f t="shared" si="2"/>
        <v>4.2016806722689079E-2</v>
      </c>
    </row>
    <row r="29" spans="2:11" x14ac:dyDescent="0.25">
      <c r="B29">
        <v>25</v>
      </c>
      <c r="C29" s="15" t="s">
        <v>36</v>
      </c>
      <c r="D29" s="2">
        <v>71</v>
      </c>
      <c r="E29" s="17">
        <f t="shared" si="0"/>
        <v>0.70297029702970293</v>
      </c>
      <c r="F29" s="18">
        <v>30</v>
      </c>
      <c r="G29" s="17">
        <f>Tableau2[[#This Row],[Contre]]/(Tableau2[[#This Row],[Pour]]+Tableau2[[#This Row],[Contre]])</f>
        <v>0.29702970297029702</v>
      </c>
      <c r="H29" s="18">
        <v>72</v>
      </c>
      <c r="I29" s="17">
        <f t="shared" si="1"/>
        <v>0.71287128712871284</v>
      </c>
      <c r="J29" s="18">
        <v>29</v>
      </c>
      <c r="K29" s="19">
        <f t="shared" si="2"/>
        <v>0.28712871287128711</v>
      </c>
    </row>
    <row r="30" spans="2:11" x14ac:dyDescent="0.25">
      <c r="B30">
        <v>26</v>
      </c>
      <c r="C30" s="15" t="s">
        <v>37</v>
      </c>
      <c r="D30" s="2">
        <v>73</v>
      </c>
      <c r="E30" s="17">
        <f t="shared" si="0"/>
        <v>0.77659574468085102</v>
      </c>
      <c r="F30" s="18">
        <v>21</v>
      </c>
      <c r="G30" s="17">
        <f>Tableau2[[#This Row],[Contre]]/(Tableau2[[#This Row],[Pour]]+Tableau2[[#This Row],[Contre]])</f>
        <v>0.22340425531914893</v>
      </c>
      <c r="H30" s="18">
        <v>77</v>
      </c>
      <c r="I30" s="17">
        <f t="shared" si="1"/>
        <v>0.81914893617021278</v>
      </c>
      <c r="J30" s="18">
        <v>17</v>
      </c>
      <c r="K30" s="19">
        <f t="shared" si="2"/>
        <v>0.18085106382978725</v>
      </c>
    </row>
    <row r="31" spans="2:11" x14ac:dyDescent="0.25">
      <c r="B31">
        <v>27</v>
      </c>
      <c r="C31" s="15" t="s">
        <v>38</v>
      </c>
      <c r="D31" s="2">
        <v>61</v>
      </c>
      <c r="E31" s="17">
        <f t="shared" si="0"/>
        <v>0.8970588235294118</v>
      </c>
      <c r="F31" s="18">
        <v>7</v>
      </c>
      <c r="G31" s="17">
        <f>Tableau2[[#This Row],[Contre]]/(Tableau2[[#This Row],[Pour]]+Tableau2[[#This Row],[Contre]])</f>
        <v>0.10294117647058823</v>
      </c>
      <c r="H31" s="18">
        <v>58</v>
      </c>
      <c r="I31" s="17">
        <f t="shared" si="1"/>
        <v>0.8529411764705882</v>
      </c>
      <c r="J31" s="18">
        <v>10</v>
      </c>
      <c r="K31" s="19">
        <f t="shared" si="2"/>
        <v>0.14705882352941177</v>
      </c>
    </row>
    <row r="32" spans="2:11" x14ac:dyDescent="0.25">
      <c r="B32">
        <v>28</v>
      </c>
      <c r="C32" s="15" t="s">
        <v>39</v>
      </c>
      <c r="D32" s="2">
        <v>80</v>
      </c>
      <c r="E32" s="17">
        <f t="shared" si="0"/>
        <v>0.93023255813953487</v>
      </c>
      <c r="F32" s="18">
        <v>6</v>
      </c>
      <c r="G32" s="17">
        <f>Tableau2[[#This Row],[Contre]]/(Tableau2[[#This Row],[Pour]]+Tableau2[[#This Row],[Contre]])</f>
        <v>6.9767441860465115E-2</v>
      </c>
      <c r="H32" s="18">
        <v>82</v>
      </c>
      <c r="I32" s="17">
        <f t="shared" si="1"/>
        <v>0.95348837209302328</v>
      </c>
      <c r="J32" s="18">
        <v>4</v>
      </c>
      <c r="K32" s="19">
        <f t="shared" si="2"/>
        <v>4.6511627906976744E-2</v>
      </c>
    </row>
    <row r="33" spans="2:11" x14ac:dyDescent="0.25">
      <c r="B33">
        <v>29</v>
      </c>
      <c r="C33" s="15" t="s">
        <v>40</v>
      </c>
      <c r="D33" s="2">
        <v>49</v>
      </c>
      <c r="E33" s="17">
        <f t="shared" si="0"/>
        <v>0.96078431372549022</v>
      </c>
      <c r="F33" s="18">
        <v>2</v>
      </c>
      <c r="G33" s="17">
        <f>Tableau2[[#This Row],[Contre]]/(Tableau2[[#This Row],[Pour]]+Tableau2[[#This Row],[Contre]])</f>
        <v>3.9215686274509803E-2</v>
      </c>
      <c r="H33" s="18">
        <v>47</v>
      </c>
      <c r="I33" s="17">
        <f t="shared" si="1"/>
        <v>0.90384615384615385</v>
      </c>
      <c r="J33" s="18">
        <v>5</v>
      </c>
      <c r="K33" s="19">
        <f t="shared" si="2"/>
        <v>9.6153846153846159E-2</v>
      </c>
    </row>
    <row r="34" spans="2:11" s="1" customFormat="1" x14ac:dyDescent="0.25">
      <c r="B34">
        <v>30</v>
      </c>
      <c r="C34" s="15" t="s">
        <v>52</v>
      </c>
      <c r="D34" s="2">
        <v>39</v>
      </c>
      <c r="E34" s="3">
        <f t="shared" si="0"/>
        <v>0.95121951219512191</v>
      </c>
      <c r="F34" s="2">
        <v>2</v>
      </c>
      <c r="G34" s="3">
        <f>Tableau2[[#This Row],[Contre]]/(Tableau2[[#This Row],[Pour]]+Tableau2[[#This Row],[Contre]])</f>
        <v>4.878048780487805E-2</v>
      </c>
      <c r="H34" s="2">
        <v>40</v>
      </c>
      <c r="I34" s="17">
        <f t="shared" si="1"/>
        <v>0.97560975609756095</v>
      </c>
      <c r="J34" s="2">
        <v>1</v>
      </c>
      <c r="K34" s="8">
        <f t="shared" si="2"/>
        <v>2.4390243902439025E-2</v>
      </c>
    </row>
    <row r="35" spans="2:11" x14ac:dyDescent="0.25">
      <c r="B35">
        <v>31</v>
      </c>
      <c r="C35" s="15" t="s">
        <v>53</v>
      </c>
      <c r="D35" s="2">
        <v>100</v>
      </c>
      <c r="E35" s="3">
        <f t="shared" si="0"/>
        <v>0.90090090090090091</v>
      </c>
      <c r="F35" s="2">
        <v>11</v>
      </c>
      <c r="G35" s="3">
        <f>Tableau2[[#This Row],[Contre]]/(Tableau2[[#This Row],[Pour]]+Tableau2[[#This Row],[Contre]])</f>
        <v>9.90990990990991E-2</v>
      </c>
      <c r="H35" s="2">
        <v>102</v>
      </c>
      <c r="I35" s="17">
        <f t="shared" si="1"/>
        <v>0.91891891891891897</v>
      </c>
      <c r="J35" s="2">
        <v>9</v>
      </c>
      <c r="K35" s="8">
        <f t="shared" si="2"/>
        <v>8.1081081081081086E-2</v>
      </c>
    </row>
    <row r="36" spans="2:11" x14ac:dyDescent="0.25">
      <c r="B36">
        <v>32</v>
      </c>
      <c r="C36" s="15" t="s">
        <v>54</v>
      </c>
      <c r="D36" s="2">
        <v>29</v>
      </c>
      <c r="E36" s="3">
        <f t="shared" si="0"/>
        <v>0.61702127659574468</v>
      </c>
      <c r="F36" s="2">
        <v>18</v>
      </c>
      <c r="G36" s="3">
        <f>Tableau2[[#This Row],[Contre]]/(Tableau2[[#This Row],[Pour]]+Tableau2[[#This Row],[Contre]])</f>
        <v>0.38297872340425532</v>
      </c>
      <c r="H36" s="2">
        <v>23</v>
      </c>
      <c r="I36" s="17">
        <f t="shared" si="1"/>
        <v>0.48936170212765956</v>
      </c>
      <c r="J36" s="2">
        <v>24</v>
      </c>
      <c r="K36" s="8">
        <f t="shared" si="2"/>
        <v>0.51063829787234039</v>
      </c>
    </row>
    <row r="37" spans="2:11" x14ac:dyDescent="0.25">
      <c r="B37">
        <v>33</v>
      </c>
      <c r="C37" s="15" t="s">
        <v>56</v>
      </c>
      <c r="D37" s="2">
        <v>128</v>
      </c>
      <c r="E37" s="3">
        <f t="shared" si="0"/>
        <v>0.92753623188405798</v>
      </c>
      <c r="F37" s="2">
        <v>10</v>
      </c>
      <c r="G37" s="3">
        <f>Tableau2[[#This Row],[Contre]]/(Tableau2[[#This Row],[Pour]]+Tableau2[[#This Row],[Contre]])</f>
        <v>7.2463768115942032E-2</v>
      </c>
      <c r="H37" s="2">
        <v>125</v>
      </c>
      <c r="I37" s="17">
        <f t="shared" si="1"/>
        <v>0.90579710144927539</v>
      </c>
      <c r="J37" s="2">
        <v>13</v>
      </c>
      <c r="K37" s="8"/>
    </row>
    <row r="38" spans="2:11" x14ac:dyDescent="0.25">
      <c r="B38">
        <v>34</v>
      </c>
      <c r="C38" s="15" t="s">
        <v>55</v>
      </c>
      <c r="D38" s="2">
        <v>25</v>
      </c>
      <c r="E38" s="3">
        <f t="shared" si="0"/>
        <v>1</v>
      </c>
      <c r="F38" s="2">
        <v>0</v>
      </c>
      <c r="G38" s="3">
        <f>Tableau2[[#This Row],[Contre]]/(Tableau2[[#This Row],[Pour]]+Tableau2[[#This Row],[Contre]])</f>
        <v>0</v>
      </c>
      <c r="H38" s="2">
        <v>25</v>
      </c>
      <c r="I38" s="17">
        <f t="shared" si="1"/>
        <v>1</v>
      </c>
      <c r="J38" s="2">
        <v>0</v>
      </c>
      <c r="K38" s="8">
        <f t="shared" ref="K38:K46" si="3">J38/(H38+J38)</f>
        <v>0</v>
      </c>
    </row>
    <row r="39" spans="2:11" x14ac:dyDescent="0.25">
      <c r="B39">
        <v>35</v>
      </c>
      <c r="C39" s="15" t="s">
        <v>57</v>
      </c>
      <c r="D39" s="2">
        <v>73</v>
      </c>
      <c r="E39" s="3">
        <f t="shared" si="0"/>
        <v>0.8902439024390244</v>
      </c>
      <c r="F39" s="2">
        <v>9</v>
      </c>
      <c r="G39" s="3">
        <f>Tableau2[[#This Row],[Contre]]/(Tableau2[[#This Row],[Pour]]+Tableau2[[#This Row],[Contre]])</f>
        <v>0.10975609756097561</v>
      </c>
      <c r="H39" s="2">
        <v>77</v>
      </c>
      <c r="I39" s="17">
        <f t="shared" si="1"/>
        <v>0.93902439024390238</v>
      </c>
      <c r="J39" s="2">
        <v>5</v>
      </c>
      <c r="K39" s="8">
        <f t="shared" si="3"/>
        <v>6.097560975609756E-2</v>
      </c>
    </row>
    <row r="40" spans="2:11" x14ac:dyDescent="0.25">
      <c r="B40">
        <v>36</v>
      </c>
      <c r="C40" s="15" t="s">
        <v>51</v>
      </c>
      <c r="D40" s="2">
        <v>31</v>
      </c>
      <c r="E40" s="17">
        <f t="shared" si="0"/>
        <v>0.96875</v>
      </c>
      <c r="F40" s="18">
        <v>1</v>
      </c>
      <c r="G40" s="17">
        <f>Tableau2[[#This Row],[Contre]]/(Tableau2[[#This Row],[Pour]]+Tableau2[[#This Row],[Contre]])</f>
        <v>3.125E-2</v>
      </c>
      <c r="H40" s="18">
        <v>30</v>
      </c>
      <c r="I40" s="17">
        <f t="shared" si="1"/>
        <v>0.9375</v>
      </c>
      <c r="J40" s="18">
        <v>2</v>
      </c>
      <c r="K40" s="19">
        <f t="shared" si="3"/>
        <v>6.25E-2</v>
      </c>
    </row>
    <row r="41" spans="2:11" x14ac:dyDescent="0.25">
      <c r="B41">
        <v>37</v>
      </c>
      <c r="C41" s="15" t="s">
        <v>41</v>
      </c>
      <c r="D41" s="2">
        <v>51</v>
      </c>
      <c r="E41" s="17">
        <f t="shared" si="0"/>
        <v>1</v>
      </c>
      <c r="F41" s="18">
        <v>0</v>
      </c>
      <c r="G41" s="17">
        <f>Tableau2[[#This Row],[Contre]]/(Tableau2[[#This Row],[Pour]]+Tableau2[[#This Row],[Contre]])</f>
        <v>0</v>
      </c>
      <c r="H41" s="18">
        <v>51</v>
      </c>
      <c r="I41" s="17">
        <f t="shared" si="1"/>
        <v>1</v>
      </c>
      <c r="J41" s="18">
        <v>0</v>
      </c>
      <c r="K41" s="19">
        <f t="shared" si="3"/>
        <v>0</v>
      </c>
    </row>
    <row r="42" spans="2:11" x14ac:dyDescent="0.25">
      <c r="B42">
        <v>38</v>
      </c>
      <c r="C42" s="15" t="s">
        <v>42</v>
      </c>
      <c r="D42" s="2">
        <v>49</v>
      </c>
      <c r="E42" s="3">
        <f t="shared" si="0"/>
        <v>0.61250000000000004</v>
      </c>
      <c r="F42" s="2">
        <v>31</v>
      </c>
      <c r="G42" s="3">
        <f>Tableau2[[#This Row],[Contre]]/(Tableau2[[#This Row],[Pour]]+Tableau2[[#This Row],[Contre]])</f>
        <v>0.38750000000000001</v>
      </c>
      <c r="H42" s="2">
        <v>54</v>
      </c>
      <c r="I42" s="17">
        <f t="shared" si="1"/>
        <v>0.66666666666666663</v>
      </c>
      <c r="J42" s="2">
        <v>27</v>
      </c>
      <c r="K42" s="8">
        <f t="shared" si="3"/>
        <v>0.33333333333333331</v>
      </c>
    </row>
    <row r="43" spans="2:11" x14ac:dyDescent="0.25">
      <c r="B43">
        <v>39</v>
      </c>
      <c r="C43" s="15" t="s">
        <v>43</v>
      </c>
      <c r="D43" s="2">
        <v>27</v>
      </c>
      <c r="E43" s="3">
        <f t="shared" si="0"/>
        <v>1</v>
      </c>
      <c r="F43" s="2">
        <v>0</v>
      </c>
      <c r="G43" s="3">
        <f>Tableau2[[#This Row],[Contre]]/(Tableau2[[#This Row],[Pour]]+Tableau2[[#This Row],[Contre]])</f>
        <v>0</v>
      </c>
      <c r="H43" s="2">
        <v>26</v>
      </c>
      <c r="I43" s="17">
        <f t="shared" si="1"/>
        <v>0.96296296296296291</v>
      </c>
      <c r="J43" s="2">
        <v>1</v>
      </c>
      <c r="K43" s="8">
        <f t="shared" si="3"/>
        <v>3.7037037037037035E-2</v>
      </c>
    </row>
    <row r="44" spans="2:11" x14ac:dyDescent="0.25">
      <c r="B44">
        <v>40</v>
      </c>
      <c r="C44" s="15" t="s">
        <v>44</v>
      </c>
      <c r="D44" s="2">
        <v>53</v>
      </c>
      <c r="E44" s="3">
        <f t="shared" si="0"/>
        <v>0.828125</v>
      </c>
      <c r="F44" s="2">
        <v>11</v>
      </c>
      <c r="G44" s="3">
        <f>Tableau2[[#This Row],[Contre]]/(Tableau2[[#This Row],[Pour]]+Tableau2[[#This Row],[Contre]])</f>
        <v>0.171875</v>
      </c>
      <c r="H44" s="2">
        <v>55</v>
      </c>
      <c r="I44" s="17">
        <f t="shared" si="1"/>
        <v>0.859375</v>
      </c>
      <c r="J44" s="2">
        <v>9</v>
      </c>
      <c r="K44" s="8">
        <f t="shared" si="3"/>
        <v>0.140625</v>
      </c>
    </row>
    <row r="45" spans="2:11" x14ac:dyDescent="0.25">
      <c r="B45">
        <v>41</v>
      </c>
      <c r="C45" s="15" t="s">
        <v>45</v>
      </c>
      <c r="D45" s="2">
        <v>49</v>
      </c>
      <c r="E45" s="3">
        <f t="shared" si="0"/>
        <v>0.89090909090909087</v>
      </c>
      <c r="F45" s="2">
        <v>6</v>
      </c>
      <c r="G45" s="3">
        <f>Tableau2[[#This Row],[Contre]]/(Tableau2[[#This Row],[Pour]]+Tableau2[[#This Row],[Contre]])</f>
        <v>0.10909090909090909</v>
      </c>
      <c r="H45" s="2">
        <v>51</v>
      </c>
      <c r="I45" s="17">
        <f t="shared" si="1"/>
        <v>0.92727272727272725</v>
      </c>
      <c r="J45" s="2">
        <v>4</v>
      </c>
      <c r="K45" s="8">
        <f t="shared" si="3"/>
        <v>7.2727272727272724E-2</v>
      </c>
    </row>
    <row r="46" spans="2:11" x14ac:dyDescent="0.25">
      <c r="B46">
        <v>42</v>
      </c>
      <c r="C46" s="15" t="s">
        <v>46</v>
      </c>
      <c r="D46" s="2">
        <v>105</v>
      </c>
      <c r="E46" s="3">
        <f t="shared" si="0"/>
        <v>0.80769230769230771</v>
      </c>
      <c r="F46" s="2">
        <v>25</v>
      </c>
      <c r="G46" s="3">
        <f>Tableau2[[#This Row],[Contre]]/(Tableau2[[#This Row],[Pour]]+Tableau2[[#This Row],[Contre]])</f>
        <v>0.19230769230769232</v>
      </c>
      <c r="H46" s="2">
        <v>114</v>
      </c>
      <c r="I46" s="17">
        <f t="shared" si="1"/>
        <v>0.87692307692307692</v>
      </c>
      <c r="J46" s="2">
        <v>16</v>
      </c>
      <c r="K46" s="8">
        <f t="shared" si="3"/>
        <v>0.12307692307692308</v>
      </c>
    </row>
    <row r="47" spans="2:11" x14ac:dyDescent="0.25">
      <c r="B47">
        <v>43</v>
      </c>
      <c r="C47" s="15" t="s">
        <v>47</v>
      </c>
      <c r="D47" s="2">
        <v>31</v>
      </c>
      <c r="E47" s="3">
        <v>0.86</v>
      </c>
      <c r="F47" s="2">
        <v>5</v>
      </c>
      <c r="G47" s="3">
        <f>Tableau2[[#This Row],[Contre]]/(Tableau2[[#This Row],[Pour]]+Tableau2[[#This Row],[Contre]])</f>
        <v>0.1388888888888889</v>
      </c>
      <c r="H47" s="2">
        <v>31</v>
      </c>
      <c r="I47" s="17">
        <v>0.84</v>
      </c>
      <c r="J47" s="2">
        <v>6</v>
      </c>
      <c r="K47" s="8">
        <f>Tableau2[[#This Row],[Contre TS]]/(Tableau2[[#This Row],[Pour TS]]+Tableau2[[#This Row],[Contre TS]])</f>
        <v>0.16216216216216217</v>
      </c>
    </row>
    <row r="48" spans="2:11" x14ac:dyDescent="0.25">
      <c r="B48">
        <v>44</v>
      </c>
      <c r="C48" s="15" t="s">
        <v>48</v>
      </c>
      <c r="D48" s="2">
        <v>39</v>
      </c>
      <c r="E48" s="3">
        <f>D48/(D48+F48)</f>
        <v>0.88636363636363635</v>
      </c>
      <c r="F48" s="2">
        <v>5</v>
      </c>
      <c r="G48" s="3">
        <f>Tableau2[[#This Row],[Contre]]/(Tableau2[[#This Row],[Pour]]+Tableau2[[#This Row],[Contre]])</f>
        <v>0.11363636363636363</v>
      </c>
      <c r="H48" s="2">
        <v>33</v>
      </c>
      <c r="I48" s="17">
        <f>H48/(H48+J48)</f>
        <v>0.75</v>
      </c>
      <c r="J48" s="2">
        <v>11</v>
      </c>
      <c r="K48" s="8">
        <f>J48/(H48+J48)</f>
        <v>0.25</v>
      </c>
    </row>
    <row r="49" spans="1:11" x14ac:dyDescent="0.25">
      <c r="B49">
        <v>45</v>
      </c>
      <c r="C49" s="16" t="s">
        <v>58</v>
      </c>
      <c r="D49" s="9">
        <v>68</v>
      </c>
      <c r="E49" s="3">
        <f>D49/(D49+F49)</f>
        <v>0.56198347107438018</v>
      </c>
      <c r="F49" s="9">
        <v>53</v>
      </c>
      <c r="G49" s="3">
        <f>Tableau2[[#This Row],[Contre]]/(Tableau2[[#This Row],[Pour]]+Tableau2[[#This Row],[Contre]])</f>
        <v>0.43801652892561982</v>
      </c>
      <c r="H49" s="9">
        <v>60</v>
      </c>
      <c r="I49" s="17">
        <f>H49/(H49+J49)</f>
        <v>0.49586776859504134</v>
      </c>
      <c r="J49" s="9">
        <v>61</v>
      </c>
      <c r="K49" s="8">
        <f>J49/(H49+J49)</f>
        <v>0.50413223140495866</v>
      </c>
    </row>
    <row r="50" spans="1:11" x14ac:dyDescent="0.25">
      <c r="C50" s="4" t="s">
        <v>49</v>
      </c>
      <c r="D50" s="5">
        <f>SUM(D5:D49)</f>
        <v>2682</v>
      </c>
      <c r="E50" s="6">
        <f t="shared" ref="E50" si="4">D50/(D50+F50)</f>
        <v>0.83969943644333123</v>
      </c>
      <c r="F50" s="5">
        <f>SUM(F5:F49)</f>
        <v>512</v>
      </c>
      <c r="G50" s="6">
        <f t="shared" ref="G50" si="5">F50/(D50+F50)</f>
        <v>0.16030056355666875</v>
      </c>
      <c r="H50" s="5">
        <f>SUM(H5:H49)</f>
        <v>2775</v>
      </c>
      <c r="I50" s="6">
        <f t="shared" ref="I50" si="6">H50/(H50+J50)</f>
        <v>0.86936090225563911</v>
      </c>
      <c r="J50" s="5">
        <f>SUM(J5:J49)</f>
        <v>417</v>
      </c>
      <c r="K50" s="7">
        <f t="shared" ref="K50" si="7">J50/(H50+J50)</f>
        <v>0.13063909774436092</v>
      </c>
    </row>
    <row r="52" spans="1:11" x14ac:dyDescent="0.25">
      <c r="A52" s="20" t="s">
        <v>50</v>
      </c>
      <c r="B52" s="21"/>
      <c r="C52" s="22"/>
      <c r="D52" s="24">
        <f>D50+F50</f>
        <v>3194</v>
      </c>
      <c r="E52" s="24"/>
      <c r="F52" s="24"/>
      <c r="G52" s="25"/>
      <c r="H52" s="23">
        <f>H50+J50</f>
        <v>3192</v>
      </c>
      <c r="I52" s="24"/>
      <c r="J52" s="24"/>
      <c r="K52" s="25"/>
    </row>
  </sheetData>
  <mergeCells count="6">
    <mergeCell ref="A52:C52"/>
    <mergeCell ref="D2:K2"/>
    <mergeCell ref="D52:G52"/>
    <mergeCell ref="H52:K52"/>
    <mergeCell ref="D3:G3"/>
    <mergeCell ref="H3:K3"/>
  </mergeCells>
  <phoneticPr fontId="3" type="noConversion"/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6FACC22DCD9D4CABA69E5D7632C437" ma:contentTypeVersion="13" ma:contentTypeDescription="Crée un document." ma:contentTypeScope="" ma:versionID="cd885d4965d9266648ca2b17d2b1dbe7">
  <xsd:schema xmlns:xsd="http://www.w3.org/2001/XMLSchema" xmlns:xs="http://www.w3.org/2001/XMLSchema" xmlns:p="http://schemas.microsoft.com/office/2006/metadata/properties" xmlns:ns2="30c12075-8771-4f68-9434-89f3255ddb6a" xmlns:ns3="8ee47dc3-7f1c-414a-a201-a91b734d76d7" targetNamespace="http://schemas.microsoft.com/office/2006/metadata/properties" ma:root="true" ma:fieldsID="3384e8efc95fab0e293c62d711e7e5e9" ns2:_="" ns3:_="">
    <xsd:import namespace="30c12075-8771-4f68-9434-89f3255ddb6a"/>
    <xsd:import namespace="8ee47dc3-7f1c-414a-a201-a91b734d76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Kit_x0020_de_x0020_form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12075-8771-4f68-9434-89f3255ddb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Kit_x0020_de_x0020_formation" ma:index="20" nillable="true" ma:displayName="Kit de formation" ma:internalName="Kit_x0020_de_x0020_forma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47dc3-7f1c-414a-a201-a91b734d76d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it_x0020_de_x0020_formation xmlns="30c12075-8771-4f68-9434-89f3255ddb6a" xsi:nil="true"/>
  </documentManagement>
</p:properties>
</file>

<file path=customXml/itemProps1.xml><?xml version="1.0" encoding="utf-8"?>
<ds:datastoreItem xmlns:ds="http://schemas.openxmlformats.org/officeDocument/2006/customXml" ds:itemID="{97EBD58D-990B-4229-9FE1-EF0FB5BB4F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1114FC-834D-4861-812F-D95FCAD37E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12075-8771-4f68-9434-89f3255ddb6a"/>
    <ds:schemaRef ds:uri="8ee47dc3-7f1c-414a-a201-a91b734d76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43B65B-2291-473D-9B7E-7CAF391D4591}">
  <ds:schemaRefs>
    <ds:schemaRef ds:uri="http://schemas.microsoft.com/office/2006/metadata/properties"/>
    <ds:schemaRef ds:uri="http://schemas.microsoft.com/office/infopath/2007/PartnerControls"/>
    <ds:schemaRef ds:uri="30c12075-8771-4f68-9434-89f3255ddb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Véronique Lépine</dc:creator>
  <cp:keywords/>
  <dc:description/>
  <cp:lastModifiedBy>Christophe Chapdelaine</cp:lastModifiedBy>
  <cp:revision/>
  <dcterms:created xsi:type="dcterms:W3CDTF">2021-11-15T16:21:28Z</dcterms:created>
  <dcterms:modified xsi:type="dcterms:W3CDTF">2021-11-23T19:23:36Z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0x0101003D6FACC22DCD9D4CABA69E5D7632C437</vt:lpwstr>
  </property>
</Properties>
</file>